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ndrea\Desktop\rendicontazione lmm\per invio\"/>
    </mc:Choice>
  </mc:AlternateContent>
  <xr:revisionPtr revIDLastSave="0" documentId="13_ncr:1_{B95C2144-6800-4EBE-AFA3-A98AB7DEB640}" xr6:coauthVersionLast="47" xr6:coauthVersionMax="47" xr10:uidLastSave="{00000000-0000-0000-0000-000000000000}"/>
  <bookViews>
    <workbookView xWindow="1152" yWindow="1152" windowWidth="17280" windowHeight="10572" tabRatio="500" xr2:uid="{00000000-000D-0000-FFFF-FFFF00000000}"/>
  </bookViews>
  <sheets>
    <sheet name="Foglio1" sheetId="1" r:id="rId1"/>
    <sheet name="mappatura" sheetId="2" state="hidden" r:id="rId2"/>
    <sheet name="MAIL" sheetId="3" state="hidden" r:id="rId3"/>
    <sheet name="Foglio3" sheetId="4" state="hidden" r:id="rId4"/>
    <sheet name="Foglio2" sheetId="5" state="hidden" r:id="rId5"/>
  </sheets>
  <definedNames>
    <definedName name="_xlnm._FilterDatabase" localSheetId="2" hidden="1">MAIL!$A$1:$D$18</definedName>
    <definedName name="_xlnm.Print_Area" localSheetId="0">Foglio1!$A$15:$H$59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59" i="1" l="1"/>
  <c r="B154" i="1" s="1"/>
  <c r="H117" i="1"/>
  <c r="G117" i="1"/>
  <c r="H116" i="1"/>
  <c r="G116" i="1"/>
  <c r="F65" i="1"/>
  <c r="F64" i="1"/>
  <c r="F63" i="1"/>
  <c r="F148" i="1"/>
  <c r="C156" i="1" s="1"/>
  <c r="H147" i="1" l="1"/>
  <c r="G147" i="1"/>
  <c r="H139" i="1"/>
  <c r="G139" i="1"/>
  <c r="H138" i="1"/>
  <c r="G138" i="1"/>
  <c r="H137" i="1"/>
  <c r="G137" i="1"/>
  <c r="H136" i="1"/>
  <c r="G136" i="1"/>
  <c r="H132" i="1"/>
  <c r="G132" i="1"/>
  <c r="H129" i="1"/>
  <c r="G129" i="1"/>
  <c r="H128" i="1"/>
  <c r="G128" i="1"/>
  <c r="H126" i="1"/>
  <c r="G126" i="1"/>
  <c r="H122" i="1"/>
  <c r="G122" i="1"/>
  <c r="H119" i="1"/>
  <c r="G119" i="1"/>
  <c r="H118" i="1"/>
  <c r="G118" i="1"/>
  <c r="H110" i="1"/>
  <c r="G110" i="1"/>
  <c r="H105" i="1"/>
  <c r="G105" i="1"/>
  <c r="H96" i="1"/>
  <c r="G96" i="1"/>
  <c r="H95" i="1"/>
  <c r="G95" i="1"/>
  <c r="H83" i="1"/>
  <c r="G83" i="1"/>
  <c r="H80" i="1"/>
  <c r="G80" i="1"/>
  <c r="H74" i="1"/>
  <c r="G74" i="1"/>
  <c r="H73" i="1"/>
  <c r="G73" i="1"/>
  <c r="H44" i="1"/>
  <c r="G44" i="1"/>
  <c r="H43" i="1"/>
  <c r="G43" i="1"/>
  <c r="H42" i="1"/>
  <c r="G42" i="1"/>
  <c r="H41" i="1"/>
  <c r="G41" i="1"/>
  <c r="H38" i="1"/>
  <c r="G38" i="1"/>
  <c r="H37" i="1"/>
  <c r="G37" i="1"/>
  <c r="H36" i="1"/>
  <c r="G36" i="1"/>
  <c r="H34" i="1"/>
  <c r="G34" i="1"/>
  <c r="H31" i="1"/>
  <c r="G31" i="1"/>
  <c r="H28" i="1"/>
  <c r="G28" i="1"/>
  <c r="H25" i="1"/>
  <c r="G25" i="1"/>
  <c r="H22" i="1"/>
  <c r="G22" i="1"/>
  <c r="H21" i="1"/>
  <c r="G21" i="1"/>
  <c r="H20" i="1"/>
  <c r="G20" i="1"/>
  <c r="H17" i="1"/>
  <c r="G17" i="1"/>
  <c r="H12" i="1"/>
  <c r="G12" i="1"/>
  <c r="H10" i="1"/>
  <c r="G10" i="1"/>
  <c r="H8" i="1"/>
  <c r="G8" i="1"/>
  <c r="H6" i="1"/>
  <c r="G6" i="1"/>
  <c r="G5" i="1"/>
  <c r="G113" i="1" l="1"/>
  <c r="H113" i="1"/>
  <c r="H146" i="1" l="1"/>
  <c r="G146" i="1"/>
  <c r="H145" i="1"/>
  <c r="G145" i="1"/>
  <c r="H144" i="1"/>
  <c r="G144" i="1"/>
  <c r="H143" i="1"/>
  <c r="G143" i="1"/>
  <c r="H142" i="1"/>
  <c r="G142" i="1"/>
  <c r="H78" i="1"/>
  <c r="G78" i="1"/>
  <c r="H77" i="1"/>
  <c r="G77" i="1"/>
  <c r="H76" i="1"/>
  <c r="G76" i="1"/>
  <c r="H53" i="1"/>
  <c r="G53" i="1"/>
  <c r="H11" i="1"/>
  <c r="G11" i="1"/>
  <c r="H9" i="1"/>
  <c r="G9" i="1"/>
  <c r="G52" i="1" l="1"/>
  <c r="H52" i="1"/>
  <c r="G51" i="1"/>
  <c r="H51" i="1"/>
  <c r="G40" i="1"/>
  <c r="H40" i="1"/>
  <c r="G58" i="1"/>
  <c r="H58" i="1"/>
  <c r="F59" i="1"/>
  <c r="C154" i="1" s="1"/>
  <c r="G108" i="1"/>
  <c r="H108" i="1"/>
  <c r="O24" i="5" l="1"/>
  <c r="N24" i="5"/>
  <c r="G24" i="5"/>
  <c r="O23" i="5"/>
  <c r="P23" i="5" s="1"/>
  <c r="N23" i="5"/>
  <c r="G23" i="5"/>
  <c r="O22" i="5"/>
  <c r="N22" i="5"/>
  <c r="G22" i="5"/>
  <c r="O21" i="5"/>
  <c r="N21" i="5"/>
  <c r="G21" i="5"/>
  <c r="O20" i="5"/>
  <c r="N20" i="5"/>
  <c r="G20" i="5"/>
  <c r="O19" i="5"/>
  <c r="P19" i="5" s="1"/>
  <c r="N19" i="5"/>
  <c r="G19" i="5"/>
  <c r="O18" i="5"/>
  <c r="N18" i="5"/>
  <c r="G18" i="5"/>
  <c r="O17" i="5"/>
  <c r="N17" i="5"/>
  <c r="G17" i="5"/>
  <c r="O16" i="5"/>
  <c r="N16" i="5"/>
  <c r="G16" i="5"/>
  <c r="O15" i="5"/>
  <c r="N15" i="5"/>
  <c r="G15" i="5"/>
  <c r="E146" i="4"/>
  <c r="D146" i="4"/>
  <c r="C146" i="4"/>
  <c r="B146" i="4"/>
  <c r="J120" i="4"/>
  <c r="I120" i="4"/>
  <c r="H119" i="4"/>
  <c r="C119" i="4"/>
  <c r="J118" i="4"/>
  <c r="I118" i="4"/>
  <c r="J117" i="4"/>
  <c r="I117" i="4"/>
  <c r="J116" i="4"/>
  <c r="I116" i="4"/>
  <c r="J115" i="4"/>
  <c r="I115" i="4"/>
  <c r="J114" i="4"/>
  <c r="I114" i="4"/>
  <c r="J113" i="4"/>
  <c r="I113" i="4"/>
  <c r="J112" i="4"/>
  <c r="I112" i="4"/>
  <c r="J110" i="4"/>
  <c r="I110" i="4"/>
  <c r="J109" i="4"/>
  <c r="I109" i="4"/>
  <c r="J107" i="4"/>
  <c r="I107" i="4"/>
  <c r="J106" i="4"/>
  <c r="I106" i="4"/>
  <c r="J105" i="4"/>
  <c r="I105" i="4"/>
  <c r="J104" i="4"/>
  <c r="I104" i="4"/>
  <c r="J103" i="4"/>
  <c r="I103" i="4"/>
  <c r="J102" i="4"/>
  <c r="I102" i="4"/>
  <c r="J99" i="4"/>
  <c r="I99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34" i="4"/>
  <c r="H33" i="4"/>
  <c r="C33" i="4"/>
  <c r="J32" i="4"/>
  <c r="I32" i="4"/>
  <c r="J25" i="4"/>
  <c r="I25" i="4"/>
  <c r="J24" i="4"/>
  <c r="I24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C9" i="4"/>
  <c r="J8" i="4"/>
  <c r="I8" i="4"/>
  <c r="J7" i="4"/>
  <c r="I7" i="4"/>
  <c r="H6" i="4"/>
  <c r="H9" i="4" s="1"/>
  <c r="J5" i="4"/>
  <c r="I5" i="4"/>
  <c r="J4" i="4"/>
  <c r="I4" i="4"/>
  <c r="J3" i="4"/>
  <c r="I3" i="4"/>
  <c r="J128" i="2"/>
  <c r="I128" i="2"/>
  <c r="H127" i="2"/>
  <c r="C152" i="2" s="1"/>
  <c r="C127" i="2"/>
  <c r="B152" i="2" s="1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H53" i="2"/>
  <c r="C154" i="2" s="1"/>
  <c r="C53" i="2"/>
  <c r="B154" i="2" s="1"/>
  <c r="J52" i="2"/>
  <c r="I52" i="2"/>
  <c r="J51" i="2"/>
  <c r="I51" i="2"/>
  <c r="J50" i="2"/>
  <c r="I50" i="2"/>
  <c r="J40" i="2"/>
  <c r="H39" i="2"/>
  <c r="C153" i="2" s="1"/>
  <c r="C39" i="2"/>
  <c r="B153" i="2" s="1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H9" i="2"/>
  <c r="C151" i="2" s="1"/>
  <c r="C9" i="2"/>
  <c r="B151" i="2" s="1"/>
  <c r="J8" i="2"/>
  <c r="I8" i="2"/>
  <c r="J7" i="2"/>
  <c r="I7" i="2"/>
  <c r="P6" i="2"/>
  <c r="J6" i="2"/>
  <c r="I6" i="2"/>
  <c r="J5" i="2"/>
  <c r="I5" i="2"/>
  <c r="J4" i="2"/>
  <c r="I4" i="2"/>
  <c r="J3" i="2"/>
  <c r="I3" i="2"/>
  <c r="C148" i="1"/>
  <c r="B156" i="1" s="1"/>
  <c r="H141" i="1"/>
  <c r="G141" i="1"/>
  <c r="H140" i="1"/>
  <c r="G140" i="1"/>
  <c r="H135" i="1"/>
  <c r="G135" i="1"/>
  <c r="H134" i="1"/>
  <c r="G134" i="1"/>
  <c r="H133" i="1"/>
  <c r="G133" i="1"/>
  <c r="H131" i="1"/>
  <c r="G131" i="1"/>
  <c r="H130" i="1"/>
  <c r="G130" i="1"/>
  <c r="H127" i="1"/>
  <c r="G127" i="1"/>
  <c r="H125" i="1"/>
  <c r="G125" i="1"/>
  <c r="H124" i="1"/>
  <c r="G124" i="1"/>
  <c r="H123" i="1"/>
  <c r="G123" i="1"/>
  <c r="H121" i="1"/>
  <c r="G121" i="1"/>
  <c r="H120" i="1"/>
  <c r="G120" i="1"/>
  <c r="H115" i="1"/>
  <c r="G115" i="1"/>
  <c r="H114" i="1"/>
  <c r="G114" i="1"/>
  <c r="H112" i="1"/>
  <c r="G112" i="1"/>
  <c r="H111" i="1"/>
  <c r="G111" i="1"/>
  <c r="H109" i="1"/>
  <c r="G109" i="1"/>
  <c r="H107" i="1"/>
  <c r="G107" i="1"/>
  <c r="H106" i="1"/>
  <c r="G106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2" i="1"/>
  <c r="G82" i="1"/>
  <c r="H81" i="1"/>
  <c r="G81" i="1"/>
  <c r="H79" i="1"/>
  <c r="G79" i="1"/>
  <c r="H75" i="1"/>
  <c r="G75" i="1"/>
  <c r="H72" i="1"/>
  <c r="G72" i="1"/>
  <c r="H71" i="1"/>
  <c r="G71" i="1"/>
  <c r="H70" i="1"/>
  <c r="G70" i="1"/>
  <c r="H69" i="1"/>
  <c r="G69" i="1"/>
  <c r="F66" i="1"/>
  <c r="C155" i="1" s="1"/>
  <c r="C66" i="1"/>
  <c r="B155" i="1" s="1"/>
  <c r="H65" i="1"/>
  <c r="G65" i="1"/>
  <c r="H64" i="1"/>
  <c r="G64" i="1"/>
  <c r="H63" i="1"/>
  <c r="G63" i="1"/>
  <c r="H57" i="1"/>
  <c r="G57" i="1"/>
  <c r="H56" i="1"/>
  <c r="G56" i="1"/>
  <c r="H55" i="1"/>
  <c r="G55" i="1"/>
  <c r="H54" i="1"/>
  <c r="G54" i="1"/>
  <c r="H50" i="1"/>
  <c r="G50" i="1"/>
  <c r="H49" i="1"/>
  <c r="G49" i="1"/>
  <c r="H48" i="1"/>
  <c r="G48" i="1"/>
  <c r="H47" i="1"/>
  <c r="G47" i="1"/>
  <c r="H46" i="1"/>
  <c r="G46" i="1"/>
  <c r="H45" i="1"/>
  <c r="G45" i="1"/>
  <c r="H39" i="1"/>
  <c r="G39" i="1"/>
  <c r="H35" i="1"/>
  <c r="G35" i="1"/>
  <c r="H33" i="1"/>
  <c r="G33" i="1"/>
  <c r="H32" i="1"/>
  <c r="G32" i="1"/>
  <c r="H30" i="1"/>
  <c r="G30" i="1"/>
  <c r="H29" i="1"/>
  <c r="G29" i="1"/>
  <c r="H27" i="1"/>
  <c r="G27" i="1"/>
  <c r="H26" i="1"/>
  <c r="G26" i="1"/>
  <c r="H24" i="1"/>
  <c r="G24" i="1"/>
  <c r="H23" i="1"/>
  <c r="G23" i="1"/>
  <c r="H19" i="1"/>
  <c r="G19" i="1"/>
  <c r="H18" i="1"/>
  <c r="G18" i="1"/>
  <c r="F13" i="1"/>
  <c r="C153" i="1" s="1"/>
  <c r="C13" i="1"/>
  <c r="B153" i="1" s="1"/>
  <c r="H7" i="1"/>
  <c r="G7" i="1"/>
  <c r="H5" i="1"/>
  <c r="H4" i="1"/>
  <c r="G4" i="1"/>
  <c r="H3" i="1"/>
  <c r="G3" i="1"/>
  <c r="I119" i="4" l="1"/>
  <c r="P18" i="5"/>
  <c r="B157" i="1"/>
  <c r="J53" i="2"/>
  <c r="E154" i="2" s="1"/>
  <c r="J127" i="2"/>
  <c r="E152" i="2" s="1"/>
  <c r="C157" i="1"/>
  <c r="H59" i="1"/>
  <c r="E154" i="1" s="1"/>
  <c r="G59" i="1"/>
  <c r="D154" i="1" s="1"/>
  <c r="H148" i="1"/>
  <c r="E156" i="1" s="1"/>
  <c r="H13" i="1"/>
  <c r="E153" i="1" s="1"/>
  <c r="H66" i="1"/>
  <c r="E155" i="1" s="1"/>
  <c r="J9" i="2"/>
  <c r="E151" i="2" s="1"/>
  <c r="I53" i="2"/>
  <c r="D154" i="2" s="1"/>
  <c r="P22" i="5"/>
  <c r="P17" i="5"/>
  <c r="I127" i="2"/>
  <c r="D152" i="2" s="1"/>
  <c r="J119" i="4"/>
  <c r="P20" i="5"/>
  <c r="B155" i="2"/>
  <c r="P15" i="5"/>
  <c r="G13" i="1"/>
  <c r="D153" i="1" s="1"/>
  <c r="I39" i="2"/>
  <c r="D153" i="2" s="1"/>
  <c r="I6" i="4"/>
  <c r="J33" i="4"/>
  <c r="P21" i="5"/>
  <c r="I33" i="4"/>
  <c r="G66" i="1"/>
  <c r="D155" i="1" s="1"/>
  <c r="G148" i="1"/>
  <c r="D156" i="1" s="1"/>
  <c r="I9" i="2"/>
  <c r="D151" i="2" s="1"/>
  <c r="J39" i="2"/>
  <c r="E153" i="2" s="1"/>
  <c r="I9" i="4"/>
  <c r="J6" i="4"/>
  <c r="J9" i="4" s="1"/>
  <c r="P16" i="5"/>
  <c r="P24" i="5"/>
  <c r="C155" i="2"/>
  <c r="E157" i="1" l="1"/>
  <c r="D157" i="1"/>
  <c r="E155" i="2"/>
  <c r="D155" i="2"/>
</calcChain>
</file>

<file path=xl/sharedStrings.xml><?xml version="1.0" encoding="utf-8"?>
<sst xmlns="http://schemas.openxmlformats.org/spreadsheetml/2006/main" count="2784" uniqueCount="471">
  <si>
    <t xml:space="preserve">CASE DELL'ACQUA IN PROVINCIA DI GORIZIA </t>
  </si>
  <si>
    <t>COMUNE</t>
  </si>
  <si>
    <t>Ubicazione</t>
  </si>
  <si>
    <t>N° impianti</t>
  </si>
  <si>
    <t>Realizzazione</t>
  </si>
  <si>
    <t>Gestione</t>
  </si>
  <si>
    <t xml:space="preserve">Costo investimento </t>
  </si>
  <si>
    <t>Data di avvio</t>
  </si>
  <si>
    <t>Consumo litri/anno</t>
  </si>
  <si>
    <t>Risparmio plastica t/anno</t>
  </si>
  <si>
    <t xml:space="preserve"> Risparmio CO2  t/anno</t>
  </si>
  <si>
    <t>Costo naturale</t>
  </si>
  <si>
    <t>Costo addizionata gas</t>
  </si>
  <si>
    <t>Altri servizi erogati</t>
  </si>
  <si>
    <t xml:space="preserve">Ditta erogatrice altri servizi </t>
  </si>
  <si>
    <t>Data ultima lettura</t>
  </si>
  <si>
    <t>CORMONS</t>
  </si>
  <si>
    <t>P.zza A.Sfiligoi, angolo Via Pozzetto</t>
  </si>
  <si>
    <t>OVERLAND srl</t>
  </si>
  <si>
    <t>Overland Srl e BBTec Srl</t>
  </si>
  <si>
    <t>01/2013</t>
  </si>
  <si>
    <t>3 cent/l</t>
  </si>
  <si>
    <t>7 cent/l</t>
  </si>
  <si>
    <t>NESSUNO</t>
  </si>
  <si>
    <t>NESSUNA</t>
  </si>
  <si>
    <t>Viale Venezia Giulia</t>
  </si>
  <si>
    <t>GRADISCA D'ISONZO</t>
  </si>
  <si>
    <t>Viale Trieste</t>
  </si>
  <si>
    <t>09/2013</t>
  </si>
  <si>
    <t>6 cent/l</t>
  </si>
  <si>
    <t>MONFALCONE</t>
  </si>
  <si>
    <t xml:space="preserve">Via Dell'Istria </t>
  </si>
  <si>
    <t>BBTec srl</t>
  </si>
  <si>
    <t>08/2013</t>
  </si>
  <si>
    <t>STARANZANO</t>
  </si>
  <si>
    <t>P.zza Risiera San Sabba – Presso Casa del Latte</t>
  </si>
  <si>
    <t>06/2013</t>
  </si>
  <si>
    <t>VILLESSE</t>
  </si>
  <si>
    <t>scuole/palestra</t>
  </si>
  <si>
    <t>COMUNE DI VILLESSE</t>
  </si>
  <si>
    <r>
      <rPr>
        <sz val="10"/>
        <rFont val="Arial"/>
        <family val="2"/>
        <charset val="1"/>
      </rPr>
      <t xml:space="preserve">Comune di Villesse - </t>
    </r>
    <r>
      <rPr>
        <sz val="8"/>
        <rFont val="Arial"/>
        <family val="2"/>
        <charset val="1"/>
      </rPr>
      <t>contratto di gestione con BBTec srl</t>
    </r>
  </si>
  <si>
    <t>06/2012</t>
  </si>
  <si>
    <t>gratuito residenti – 3cent/l IVA compresa non residenti</t>
  </si>
  <si>
    <t>5 cent/l IVA compresa residenti – 7 cent/l IVA compresa non residenti</t>
  </si>
  <si>
    <t>TOTALE</t>
  </si>
  <si>
    <t xml:space="preserve">CASE DELL'ACQUA IN PROVINCIA DI PORDENONE </t>
  </si>
  <si>
    <t>AZZANO DECIMO</t>
  </si>
  <si>
    <t>Piazza Libertà Capoluogo</t>
  </si>
  <si>
    <t xml:space="preserve">Acque del Basso Livenza Spa </t>
  </si>
  <si>
    <t>11/2013</t>
  </si>
  <si>
    <t>Latte fresco e detersivi sfusi</t>
  </si>
  <si>
    <t>Gaiotto Impianti Snc Pramaggiore (VE)</t>
  </si>
  <si>
    <t>Via E.Toti frazione Tiezzo</t>
  </si>
  <si>
    <t xml:space="preserve">Gaiotto Impianti Snc Pramaggiore </t>
  </si>
  <si>
    <t xml:space="preserve">BRUGNERA  </t>
  </si>
  <si>
    <t>Via SS. Trinità</t>
  </si>
  <si>
    <t>2 cent/l</t>
  </si>
  <si>
    <t>5 cent/l</t>
  </si>
  <si>
    <t>BRUGNERA</t>
  </si>
  <si>
    <t>Via Santa Margherita - Loc.Tamai</t>
  </si>
  <si>
    <t>BUDOIA</t>
  </si>
  <si>
    <t>Municipio</t>
  </si>
  <si>
    <t>Overland Srl e BBTec srl</t>
  </si>
  <si>
    <t>09/2012</t>
  </si>
  <si>
    <t>CANEVA</t>
  </si>
  <si>
    <t>P.zza fronte Municipio</t>
  </si>
  <si>
    <t>02/2013</t>
  </si>
  <si>
    <t xml:space="preserve">CASARSA DELLA DELIZIA </t>
  </si>
  <si>
    <t>Località S.Giovanni  Via 1° Maggio Area Peep</t>
  </si>
  <si>
    <t xml:space="preserve">CHIONS </t>
  </si>
  <si>
    <t xml:space="preserve">Via U.Saba Capoluogo </t>
  </si>
  <si>
    <t>CORDENONS</t>
  </si>
  <si>
    <t>Via Sclavons – Parcheggio Supermercato LIDL</t>
  </si>
  <si>
    <t>Via Cortina – Parcheggio Piscina Comunale</t>
  </si>
  <si>
    <t>FONTANAFREDDA</t>
  </si>
  <si>
    <t>Piazzale  Piscine</t>
  </si>
  <si>
    <t>08.2012</t>
  </si>
  <si>
    <t>Via M. Giol – Loc. Vigonovo</t>
  </si>
  <si>
    <t>08/2012</t>
  </si>
  <si>
    <t>MANIAGO</t>
  </si>
  <si>
    <t>Via Regina Elena</t>
  </si>
  <si>
    <t>03/2013</t>
  </si>
  <si>
    <t>Latte Crudo alla spina</t>
  </si>
  <si>
    <t>Az. Agricola Fabio De Pol</t>
  </si>
  <si>
    <t xml:space="preserve">PASIANO DI PORDENONE </t>
  </si>
  <si>
    <t>Piazza De Gasperi Capoluogo</t>
  </si>
  <si>
    <t>07.2012</t>
  </si>
  <si>
    <t>PORCIA</t>
  </si>
  <si>
    <t>via Colombo – Palse parcheggio coop/chiesa</t>
  </si>
  <si>
    <t xml:space="preserve">PORDENONE </t>
  </si>
  <si>
    <t>Viale Grigoletti 62</t>
  </si>
  <si>
    <t>Proacqua Group</t>
  </si>
  <si>
    <t>PRATA DI PORDENONE</t>
  </si>
  <si>
    <t>P.zza Wanda Mayer</t>
  </si>
  <si>
    <t>05/2013</t>
  </si>
  <si>
    <t>Via Della Chiesa – Loc Villanova</t>
  </si>
  <si>
    <t>05.2013</t>
  </si>
  <si>
    <t>PRAVISDOMINI</t>
  </si>
  <si>
    <t xml:space="preserve">Capoluogo Via Roma </t>
  </si>
  <si>
    <t>SACILE</t>
  </si>
  <si>
    <t>Loc. Cavolano</t>
  </si>
  <si>
    <t>4 cent/l</t>
  </si>
  <si>
    <t>Loc. San Michele Via Po</t>
  </si>
  <si>
    <t>Via Cartiera Vecchia c/o Pala Micheletto</t>
  </si>
  <si>
    <t>SPILIMBERGO</t>
  </si>
  <si>
    <t>Via Duca D'Aosta</t>
  </si>
  <si>
    <t>Via Abeti</t>
  </si>
  <si>
    <t xml:space="preserve">VALVASONE </t>
  </si>
  <si>
    <t>Capoluogo Via Pasolini</t>
  </si>
  <si>
    <t>ZOPPOLA</t>
  </si>
  <si>
    <t>Via Romanò fianco Municipio</t>
  </si>
  <si>
    <r>
      <rPr>
        <sz val="10"/>
        <rFont val="Arial"/>
        <family val="2"/>
        <charset val="1"/>
      </rPr>
      <t xml:space="preserve">Acque del Basso Livenza Spa - </t>
    </r>
    <r>
      <rPr>
        <sz val="8"/>
        <rFont val="Arial"/>
        <family val="2"/>
        <charset val="1"/>
      </rPr>
      <t xml:space="preserve">contratto  con Overland/BBTec </t>
    </r>
  </si>
  <si>
    <t>07/2012</t>
  </si>
  <si>
    <t xml:space="preserve">DI PROSSIMA REALIZZAZIONE </t>
  </si>
  <si>
    <t xml:space="preserve">SESTO AL REGHENA </t>
  </si>
  <si>
    <t xml:space="preserve">Capoluogo Parcheggio Via verdi </t>
  </si>
  <si>
    <t>SAN GIORGIO DELLA RICHINVELDA</t>
  </si>
  <si>
    <t>Capolugo Parcheggio Largo Zannier</t>
  </si>
  <si>
    <t>Località Villotta Parco Urbano Via Pertini</t>
  </si>
  <si>
    <t xml:space="preserve">Località Cecchini </t>
  </si>
  <si>
    <t xml:space="preserve">SAN MARTINO AL TAGLIAMENTO </t>
  </si>
  <si>
    <t>Piazza Umberto 1° Capoluogo</t>
  </si>
  <si>
    <t>Corso Roma</t>
  </si>
  <si>
    <t>CASE DELL'ACQUA IN PROVINCIA DI TRIESTE</t>
  </si>
  <si>
    <t>TRIESTE</t>
  </si>
  <si>
    <t>VIA GIULIA</t>
  </si>
  <si>
    <t>nessuno</t>
  </si>
  <si>
    <t>VIA GREGO</t>
  </si>
  <si>
    <t>VIA CASTIGLIONI</t>
  </si>
  <si>
    <t>CASE DELL'ACQUA IN PROVINCIA DI UDINE</t>
  </si>
  <si>
    <t>AIELLO DEL FRIULI</t>
  </si>
  <si>
    <t>Via Cavour,7</t>
  </si>
  <si>
    <t>CAFC S.p.A.</t>
  </si>
  <si>
    <r>
      <rPr>
        <sz val="10"/>
        <rFont val="Arial"/>
        <family val="2"/>
        <charset val="1"/>
      </rPr>
      <t>CAFC S.p.A. -</t>
    </r>
    <r>
      <rPr>
        <sz val="8"/>
        <rFont val="Arial"/>
        <family val="2"/>
        <charset val="1"/>
      </rPr>
      <t xml:space="preserve"> contratto di gestione con BBTec srl</t>
    </r>
  </si>
  <si>
    <t>19.000,00 € + IVA</t>
  </si>
  <si>
    <t>12/2012</t>
  </si>
  <si>
    <t>gratuita</t>
  </si>
  <si>
    <t>ARTEGNA</t>
  </si>
  <si>
    <t>Via Piacenza (dietro Municipio)</t>
  </si>
  <si>
    <t>12.000,00 € + IVA</t>
  </si>
  <si>
    <t>11/2012</t>
  </si>
  <si>
    <t>ATTIMIS</t>
  </si>
  <si>
    <t>Piazza Aldo Moro</t>
  </si>
  <si>
    <t>BASILIANO</t>
  </si>
  <si>
    <t>Via Manzoni</t>
  </si>
  <si>
    <t>BERTIOLO</t>
  </si>
  <si>
    <t>Via Braide</t>
  </si>
  <si>
    <t>BICINICCO</t>
  </si>
  <si>
    <t>Via Regina Pacis</t>
  </si>
  <si>
    <t>BUTTRIO</t>
  </si>
  <si>
    <t>Via Lungoroggia</t>
  </si>
  <si>
    <t>Acquedotto Poiana</t>
  </si>
  <si>
    <t>CARLINO</t>
  </si>
  <si>
    <t>Via Rizzolo</t>
  </si>
  <si>
    <t>CASSACCO</t>
  </si>
  <si>
    <t>Strada Pontebbana – Centro Comm Julia Center</t>
  </si>
  <si>
    <t>PRIVATO</t>
  </si>
  <si>
    <t>03.2013</t>
  </si>
  <si>
    <t>CASTIONS DI STRADA</t>
  </si>
  <si>
    <t>P.zza Libertà</t>
  </si>
  <si>
    <t>CIVIDALE DEL FRIULI</t>
  </si>
  <si>
    <t>Via Moimacco-Parcheggio Carnia Market</t>
  </si>
  <si>
    <t>Via Tombe Romane Rualis</t>
  </si>
  <si>
    <t>COLLOREDO DI MONTE ALBANO</t>
  </si>
  <si>
    <t>Via Ippolito Nievo</t>
  </si>
  <si>
    <t>05/2012</t>
  </si>
  <si>
    <t>CORNO DI ROSAZZO</t>
  </si>
  <si>
    <t>Via 25 Aprile</t>
  </si>
  <si>
    <t>03/2014</t>
  </si>
  <si>
    <t>FAEDIS</t>
  </si>
  <si>
    <t>Piazza Monsignor Pellizzo</t>
  </si>
  <si>
    <t>03/2012</t>
  </si>
  <si>
    <t>FAGAGNA</t>
  </si>
  <si>
    <t>Via Paludo..Via del Tabacco</t>
  </si>
  <si>
    <t>10.2012</t>
  </si>
  <si>
    <t>GONARS</t>
  </si>
  <si>
    <t>Via Aussa</t>
  </si>
  <si>
    <r>
      <rPr>
        <sz val="10"/>
        <rFont val="Arial"/>
        <family val="2"/>
        <charset val="1"/>
      </rPr>
      <t>CAFC S.p.A. -</t>
    </r>
    <r>
      <rPr>
        <sz val="8"/>
        <color rgb="FF000000"/>
        <rFont val="Arial"/>
        <family val="2"/>
        <charset val="1"/>
      </rPr>
      <t xml:space="preserve"> contratto di gestione con BBTec srl</t>
    </r>
  </si>
  <si>
    <t>LATISANA</t>
  </si>
  <si>
    <t>Via Beorchia -Centro intermodale Stazione Autobus</t>
  </si>
  <si>
    <t>Via Gasperi –dietro Stazione Carabinieri</t>
  </si>
  <si>
    <t>04.2013</t>
  </si>
  <si>
    <t xml:space="preserve">Piazza Santo Spirito- Fraz. Pertegada  </t>
  </si>
  <si>
    <t>01.2013</t>
  </si>
  <si>
    <t>MAJANO</t>
  </si>
  <si>
    <t>Piazza Italia</t>
  </si>
  <si>
    <t xml:space="preserve"> BBTec Srl</t>
  </si>
  <si>
    <t>MANZANO</t>
  </si>
  <si>
    <t>Via Zorutti</t>
  </si>
  <si>
    <t>MARTIGNACCO</t>
  </si>
  <si>
    <t>Piazzale Martiri delle Foibe</t>
  </si>
  <si>
    <t>Comune di Martignacco</t>
  </si>
  <si>
    <r>
      <rPr>
        <sz val="10"/>
        <rFont val="Arial"/>
        <family val="2"/>
        <charset val="1"/>
      </rPr>
      <t xml:space="preserve">Comune di Martignacco - </t>
    </r>
    <r>
      <rPr>
        <sz val="8"/>
        <rFont val="Arial"/>
        <family val="2"/>
        <charset val="1"/>
      </rPr>
      <t>contratto di gestione con BBTec</t>
    </r>
  </si>
  <si>
    <t>12/2011</t>
  </si>
  <si>
    <t>MERETO DI TOMBA</t>
  </si>
  <si>
    <t>Via Divisione Julia</t>
  </si>
  <si>
    <t xml:space="preserve">CAFC Spa </t>
  </si>
  <si>
    <t>MOIMACCO</t>
  </si>
  <si>
    <t>Via Chiarandis</t>
  </si>
  <si>
    <t>MORTEGLIANO</t>
  </si>
  <si>
    <t>Via Mazzini</t>
  </si>
  <si>
    <t>07/2013</t>
  </si>
  <si>
    <t>MORUZZO</t>
  </si>
  <si>
    <t>Parco dell'Amicizia – Loc Alnicco</t>
  </si>
  <si>
    <t>MUZZANA DEL TURGNANO</t>
  </si>
  <si>
    <t>Via Roma</t>
  </si>
  <si>
    <t>NIMIS</t>
  </si>
  <si>
    <t>Via Matteotti-Parcheggio Municipio</t>
  </si>
  <si>
    <t>OSOPPO</t>
  </si>
  <si>
    <t>Via Rosselli</t>
  </si>
  <si>
    <t>PAGNACCO</t>
  </si>
  <si>
    <t>Piazza S. Valentino – Loc. Plaino</t>
  </si>
  <si>
    <t>PALAZZOLO DELLO STELLA</t>
  </si>
  <si>
    <t>Via Della Madonna</t>
  </si>
  <si>
    <t>PALMANOVA</t>
  </si>
  <si>
    <t>Piazza XX Settembre</t>
  </si>
  <si>
    <t>PASIAN DI PRATO</t>
  </si>
  <si>
    <t>Via Villalta- Loc Passons</t>
  </si>
  <si>
    <t>Loc Passons</t>
  </si>
  <si>
    <t>Loc. Colloredo di Prato</t>
  </si>
  <si>
    <t>PAVIA DI UDINE</t>
  </si>
  <si>
    <t>Loc. Lauzacco</t>
  </si>
  <si>
    <t>12/2013</t>
  </si>
  <si>
    <t>POVOLETTO</t>
  </si>
  <si>
    <t>Via Leonardo da Vinci – Loc.  Marsure di sotto</t>
  </si>
  <si>
    <t>POZZUOLO DEL FRIULI</t>
  </si>
  <si>
    <t>Via degli Orti</t>
  </si>
  <si>
    <t>PRADAMANO</t>
  </si>
  <si>
    <t>P.zza Zardini</t>
  </si>
  <si>
    <t>05.2011</t>
  </si>
  <si>
    <t>PREMARIACCO</t>
  </si>
  <si>
    <t>Via Fiore dei Liberi</t>
  </si>
  <si>
    <t>RAGOGNA</t>
  </si>
  <si>
    <t>Via XXV Aprile</t>
  </si>
  <si>
    <t>REANA DEL ROJALE</t>
  </si>
  <si>
    <t>Via del Municipio – Loc: Remugnano</t>
  </si>
  <si>
    <t>REMANZACCO</t>
  </si>
  <si>
    <t xml:space="preserve">Vicolo Italico </t>
  </si>
  <si>
    <t>COMUNE DI REMANZACCO</t>
  </si>
  <si>
    <t>06/2011</t>
  </si>
  <si>
    <t>RIVE D'ARCANO</t>
  </si>
  <si>
    <t>Via Nazionale – Loc. Rodeano Basso</t>
  </si>
  <si>
    <t>SAN DANIELE DEL FRIULI</t>
  </si>
  <si>
    <t>Via Cesare Battisti</t>
  </si>
  <si>
    <t>Via Nazionale – Loc. Villanova</t>
  </si>
  <si>
    <t>SAN GIOVANNI AL NATISONE</t>
  </si>
  <si>
    <t>Via Antica</t>
  </si>
  <si>
    <t>29/03/2014</t>
  </si>
  <si>
    <t>2cent/litro</t>
  </si>
  <si>
    <t>5 cent/litro</t>
  </si>
  <si>
    <t>SAN PIETRO AL NATISONE</t>
  </si>
  <si>
    <t>Via Sedla</t>
  </si>
  <si>
    <t>05/04/2014</t>
  </si>
  <si>
    <t>SAN VITO AL TORRE</t>
  </si>
  <si>
    <t>P.zza della Chiesa</t>
  </si>
  <si>
    <t>10/2012</t>
  </si>
  <si>
    <t>SEDEGLIANO</t>
  </si>
  <si>
    <t>Via XXIV Maggio</t>
  </si>
  <si>
    <t>TALMASSONS</t>
  </si>
  <si>
    <t>via Tomadini</t>
  </si>
  <si>
    <t>04/2012</t>
  </si>
  <si>
    <t>TARCENTO</t>
  </si>
  <si>
    <t>Viale O. Marinelli</t>
  </si>
  <si>
    <t>TAVAGNACCO</t>
  </si>
  <si>
    <t>Via Sottovilla – Cavalicco</t>
  </si>
  <si>
    <t>Via Bolzano – Feletto Umberto</t>
  </si>
  <si>
    <t>09/2010</t>
  </si>
  <si>
    <t>TORREANO DI CIVIDALE</t>
  </si>
  <si>
    <t>Via delle Scuole</t>
  </si>
  <si>
    <t>04/2014</t>
  </si>
  <si>
    <t>TREPPO GRANDE</t>
  </si>
  <si>
    <t>Via Centa – fianco Municipio</t>
  </si>
  <si>
    <t>TRICESIMO</t>
  </si>
  <si>
    <t>Via San Pelagio – Loc.  Adorgnano</t>
  </si>
  <si>
    <t>04/2013</t>
  </si>
  <si>
    <t>TRIVIGNANO UDINESE</t>
  </si>
  <si>
    <t>Via Palma</t>
  </si>
  <si>
    <t>28/05/2014</t>
  </si>
  <si>
    <t>UDINE</t>
  </si>
  <si>
    <t>Via Grazzano presso Farmacia Fattor</t>
  </si>
  <si>
    <t>11/2011</t>
  </si>
  <si>
    <t xml:space="preserve">gratuita </t>
  </si>
  <si>
    <t>Via Montegrappa presso Farmacia Degrassi</t>
  </si>
  <si>
    <t>Loc. Rizzi</t>
  </si>
  <si>
    <t xml:space="preserve">Viale Tricesimo- Parco Terminal Nord </t>
  </si>
  <si>
    <t>01/2011</t>
  </si>
  <si>
    <t>Loc. Rizzi Parco A. Desio P.zza Valle del But</t>
  </si>
  <si>
    <t>AMGA</t>
  </si>
  <si>
    <t>08/2011</t>
  </si>
  <si>
    <t>Via Zugliano – Sant'Osvaldo</t>
  </si>
  <si>
    <t>Via Verona – Loc Cussignacco</t>
  </si>
  <si>
    <t>BBTec srl per  CNA</t>
  </si>
  <si>
    <t>CERVIGNANO</t>
  </si>
  <si>
    <t>Via Demanio</t>
  </si>
  <si>
    <t>CHIUSAFORTE</t>
  </si>
  <si>
    <t>Pontebbana/pista ciclabile Alpe Adria</t>
  </si>
  <si>
    <t>Carniacque S.p.A.</t>
  </si>
  <si>
    <t>TOLMEZZO</t>
  </si>
  <si>
    <t>Via Gortani</t>
  </si>
  <si>
    <t>Parco Foni (ex-Moretti)</t>
  </si>
  <si>
    <t>Piazzale Paolo Diacono</t>
  </si>
  <si>
    <t>Tra via San Daniele e via Ampezzo</t>
  </si>
  <si>
    <t>Via Bariglaria</t>
  </si>
  <si>
    <t>Tra via Joppi e via San Rocco</t>
  </si>
  <si>
    <t>Via Chisimaio</t>
  </si>
  <si>
    <t>Viale Vat</t>
  </si>
  <si>
    <t>Via Basaldella</t>
  </si>
  <si>
    <t>Via Piutti (Parco via Canada)</t>
  </si>
  <si>
    <t>Via del Bon</t>
  </si>
  <si>
    <t>Valore stimato</t>
  </si>
  <si>
    <t>ATTENZIONE: Dato da non comunicare</t>
  </si>
  <si>
    <t>Tabella riassuntiva</t>
  </si>
  <si>
    <t>Provincia</t>
  </si>
  <si>
    <t>Numero Impianti</t>
  </si>
  <si>
    <t xml:space="preserve"> Risparmio
CO2  t/anno</t>
  </si>
  <si>
    <t>Gorizia</t>
  </si>
  <si>
    <t>Udine</t>
  </si>
  <si>
    <t xml:space="preserve">Pordenone </t>
  </si>
  <si>
    <t>Trieste</t>
  </si>
  <si>
    <t xml:space="preserve">Daniele Minetto &lt;Daniele.Minetto@acquedelbassolivenza.it&gt; </t>
  </si>
  <si>
    <t xml:space="preserve">Stefano Cimenti &lt;stefano.cimenti@poiana.it&gt; </t>
  </si>
  <si>
    <t xml:space="preserve">Moro Elisea &lt;elisea.moro@cafcspa.com&gt; </t>
  </si>
  <si>
    <t>amga@amga.udine.it,</t>
  </si>
  <si>
    <t xml:space="preserve"> dblasigh@amga.udine.it </t>
  </si>
  <si>
    <t xml:space="preserve">urbanistica@comune.remanzacco.ud.it </t>
  </si>
  <si>
    <t>laura.bau@bbtec.it</t>
  </si>
  <si>
    <t>livio.busana@bbtec.it</t>
  </si>
  <si>
    <t xml:space="preserve">matej.klanjscek@cafcspa.com </t>
  </si>
  <si>
    <t xml:space="preserve">Matej Klanjscek </t>
  </si>
  <si>
    <t>0432 517244</t>
  </si>
  <si>
    <t>Comune</t>
  </si>
  <si>
    <t>Azienda</t>
  </si>
  <si>
    <t>Mail</t>
  </si>
  <si>
    <t>contattati</t>
  </si>
  <si>
    <t>richiamati</t>
  </si>
  <si>
    <t>ricevuto</t>
  </si>
  <si>
    <t>Livenza Tagliamento Acque Spa</t>
  </si>
  <si>
    <t xml:space="preserve">Daniele.Minetto@lta.it </t>
  </si>
  <si>
    <t>0422 760020</t>
  </si>
  <si>
    <t>SI</t>
  </si>
  <si>
    <t>Acquedotto Poiana Spa</t>
  </si>
  <si>
    <t xml:space="preserve">stefano.cimenti@poiana.it </t>
  </si>
  <si>
    <t>0432 706151</t>
  </si>
  <si>
    <t>AMGA Spa</t>
  </si>
  <si>
    <t xml:space="preserve">mcraighero@amga.udine.it </t>
  </si>
  <si>
    <t>vedi CAFC</t>
  </si>
  <si>
    <t>BBTec Srl</t>
  </si>
  <si>
    <t xml:space="preserve">livio.busana@bbtec.it </t>
  </si>
  <si>
    <t xml:space="preserve">laura.bau@bbtec.it </t>
  </si>
  <si>
    <t>CAFC Spa</t>
  </si>
  <si>
    <t xml:space="preserve">Matej.Klanjscek@cafcspa.com </t>
  </si>
  <si>
    <t xml:space="preserve">elisea.moro@cafcspa.com </t>
  </si>
  <si>
    <t>Carniacque Spa</t>
  </si>
  <si>
    <t xml:space="preserve">info@carniacque.it </t>
  </si>
  <si>
    <t>ing. Zannier</t>
  </si>
  <si>
    <t>Proacqua Group Srl</t>
  </si>
  <si>
    <t xml:space="preserve">a.emiliani@proacqua.it </t>
  </si>
  <si>
    <t>dott. Emiliani</t>
  </si>
  <si>
    <t>Sistema Ambiente Srl</t>
  </si>
  <si>
    <t xml:space="preserve">t.benvenuto@sistemambiente.com </t>
  </si>
  <si>
    <t>Tobia Benvenuto</t>
  </si>
  <si>
    <t>Comune di Brugnera</t>
  </si>
  <si>
    <t>NO</t>
  </si>
  <si>
    <t>Comune di Latisana</t>
  </si>
  <si>
    <t>Comune di Maniago</t>
  </si>
  <si>
    <t xml:space="preserve">ll.pp@com-martignacco.regione.fvg.it </t>
  </si>
  <si>
    <t>Comune di Porcia</t>
  </si>
  <si>
    <t xml:space="preserve">llpp@comune.porcia.pn.it </t>
  </si>
  <si>
    <t>Comune di Prata di Pordenone</t>
  </si>
  <si>
    <t>Comune di Remanzacco</t>
  </si>
  <si>
    <t>dott.ssa Rinaldi</t>
  </si>
  <si>
    <t>Comune di San Daniele</t>
  </si>
  <si>
    <t xml:space="preserve">Comune di Villesse </t>
  </si>
  <si>
    <t xml:space="preserve">ufficio.tecnico@com-villesse.regione.fvg.it </t>
  </si>
  <si>
    <t xml:space="preserve">Overland Addetto stampa: </t>
  </si>
  <si>
    <t>328 8418574</t>
  </si>
  <si>
    <t>Bellucci Piero</t>
  </si>
  <si>
    <t>gianpiero@belluccicomuncazione.it</t>
  </si>
  <si>
    <t>giampiero.bellucci@gmail.com</t>
  </si>
  <si>
    <t>Comune Chiusaforte</t>
  </si>
  <si>
    <t>tecnico@com-chiusaforte.regione.fvg.it</t>
  </si>
  <si>
    <t>Overland srl</t>
  </si>
  <si>
    <t>info@naturalchiara.it</t>
  </si>
  <si>
    <t xml:space="preserve">                                                                                                            </t>
  </si>
  <si>
    <t>gratuito residenti – 2cent/l non residenti</t>
  </si>
  <si>
    <t xml:space="preserve">5 cent/l </t>
  </si>
  <si>
    <t>Via E.Toti  frazione Tiezzo</t>
  </si>
  <si>
    <t>Loc. San Michele</t>
  </si>
  <si>
    <t>Località S.Giovanni Area Peep</t>
  </si>
  <si>
    <t xml:space="preserve">Località Villotta </t>
  </si>
  <si>
    <t>Borgo San Sergio</t>
  </si>
  <si>
    <t>Rozzol Melara</t>
  </si>
  <si>
    <t>Rotonda del Boschetto</t>
  </si>
  <si>
    <t>07/2014</t>
  </si>
  <si>
    <t>AMGA?</t>
  </si>
  <si>
    <t>30,000,00 €</t>
  </si>
  <si>
    <t>Daniele Minetto</t>
  </si>
  <si>
    <t>Latisana arch. Luca Bianco 0431 525230</t>
  </si>
  <si>
    <t>Stefano Cimenti</t>
  </si>
  <si>
    <t>San Daniele Assessore Amb. Ivan Pischiutta 347 2486543</t>
  </si>
  <si>
    <t>Moro Elisea</t>
  </si>
  <si>
    <t>Tobia Benvenuto Sistemambiente Srl 0434 624487 comuni Brugnera Fontanafredda Maniago Prata di Pordenone</t>
  </si>
  <si>
    <t>Comune Martignacco</t>
  </si>
  <si>
    <t>Geom. Artico</t>
  </si>
  <si>
    <t>ll.pp@com-martignacco.regione.fvg.it</t>
  </si>
  <si>
    <t>Comune di Villesse</t>
  </si>
  <si>
    <t>ufficio.tecnico@com-villesse.regione.fvg.it</t>
  </si>
  <si>
    <t>lettura inizio anno/attività [mc]</t>
  </si>
  <si>
    <t>lettura 15/09/2014 [mc]</t>
  </si>
  <si>
    <t>lettura inizio anno/attività [l]</t>
  </si>
  <si>
    <t>lettura 15/09/2014 [l]</t>
  </si>
  <si>
    <t>Lettura 1/1/2014 – 09/2014</t>
  </si>
  <si>
    <t>2 cent/litro</t>
  </si>
  <si>
    <t>06/09/0213</t>
  </si>
  <si>
    <t>22/03/2014</t>
  </si>
  <si>
    <t>Loc. Lauzacco-Via Zorutti</t>
  </si>
  <si>
    <t>MEDEA</t>
  </si>
  <si>
    <t>Via Torriani (dietro il municipio)</t>
  </si>
  <si>
    <t>RONCHI DEI LEGIONARI</t>
  </si>
  <si>
    <t>piazzale 5 marzo</t>
  </si>
  <si>
    <t>AVIANO</t>
  </si>
  <si>
    <t>CARPACCO</t>
  </si>
  <si>
    <t>Via Della Chiesa – CARPACCO</t>
  </si>
  <si>
    <t>Area di sosta:pista ciclabile Alpe Adria e Fortezza di Chiusaforte</t>
  </si>
  <si>
    <t>COMUNE DI CHIUSAFORTE</t>
  </si>
  <si>
    <t>TARVISIO</t>
  </si>
  <si>
    <t>C/O AUTOSTAZIONE</t>
  </si>
  <si>
    <t>Villotta</t>
  </si>
  <si>
    <t>SAN GIORGIO RICHINVELDA</t>
  </si>
  <si>
    <t>Capoluogo</t>
  </si>
  <si>
    <t>Poincicco</t>
  </si>
  <si>
    <t>Livenza Tagliamento Acque S.p.A.</t>
  </si>
  <si>
    <t>FIUME VENETO</t>
  </si>
  <si>
    <t>Fagnigola</t>
  </si>
  <si>
    <t>Cecchini</t>
  </si>
  <si>
    <t>CORDOVADO</t>
  </si>
  <si>
    <t>SESTO AL REGHENA</t>
  </si>
  <si>
    <t>Ramuscello</t>
  </si>
  <si>
    <t>SAN CANZIAN - PIERIS</t>
  </si>
  <si>
    <t>Via Verzegnassi</t>
  </si>
  <si>
    <t>Over Land S.r.l.</t>
  </si>
  <si>
    <t>TURRIACO</t>
  </si>
  <si>
    <t>Via Marconi</t>
  </si>
  <si>
    <t>Via Montello - Loc. Sarone</t>
  </si>
  <si>
    <t xml:space="preserve">Overland Srl </t>
  </si>
  <si>
    <t>Overland Srl</t>
  </si>
  <si>
    <t>MANIAGO LIBERO</t>
  </si>
  <si>
    <t>MONTEREALE</t>
  </si>
  <si>
    <t>Via stazione, frazione Grizzo</t>
  </si>
  <si>
    <t>POLCENIGO</t>
  </si>
  <si>
    <t>Via Polcenigo</t>
  </si>
  <si>
    <t>Via Papa Giovanni XXIII</t>
  </si>
  <si>
    <t>Via Cartiera</t>
  </si>
  <si>
    <t>Via Colombo – Palse parcheggio coop/chiesa</t>
  </si>
  <si>
    <t>SAN QUIRINO</t>
  </si>
  <si>
    <t>Via Molino di sotto</t>
  </si>
  <si>
    <t>BUJA</t>
  </si>
  <si>
    <t>Piazza Donatori di sangue</t>
  </si>
  <si>
    <t>CAMPOFORMIDO</t>
  </si>
  <si>
    <t>Via Caterina Percoto</t>
  </si>
  <si>
    <t>Via Scortoles - Loc. Basaldella</t>
  </si>
  <si>
    <t>RIVIGNANO</t>
  </si>
  <si>
    <t>Piazza IV Novembre</t>
  </si>
  <si>
    <t>Via Mentana (Parco Moretti)</t>
  </si>
  <si>
    <t>Via Joppi</t>
  </si>
  <si>
    <t>V.le Forze Armate</t>
  </si>
  <si>
    <t>Parco Oriana Fallaci</t>
  </si>
  <si>
    <t>Pordenone</t>
  </si>
  <si>
    <t>Numero impianti</t>
  </si>
  <si>
    <t>Risparmio CO2  t/anno</t>
  </si>
  <si>
    <t>dati relativi 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</si>
</sst>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\-??_-;_-@_-"/>
    <numFmt numFmtId="165" formatCode="_-* #,##0_-;\-* #,##0_-;_-* \-??_-;_-@_-"/>
    <numFmt numFmtId="166" formatCode="0.000"/>
    <numFmt numFmtId="167" formatCode="&quot;€ &quot;#,##0.00"/>
    <numFmt numFmtId="168" formatCode="mm/yy"/>
    <numFmt numFmtId="169" formatCode="#,###"/>
    <numFmt numFmtId="170" formatCode="#,##0.0"/>
    <numFmt numFmtId="175" formatCode="0.0%"/>
  </numFmts>
  <fonts count="22" x14ac:knownFonts="1">
    <font>
      <sz val="10"/>
      <name val="Arial"/>
      <family val="2"/>
      <charset val="1"/>
    </font>
    <font>
      <b/>
      <sz val="16"/>
      <color rgb="FF0066CC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0.5"/>
      <name val="Arial"/>
      <family val="2"/>
      <charset val="1"/>
    </font>
    <font>
      <sz val="10"/>
      <color rgb="FFFFFFCC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333333"/>
      <name val="Arial Narrow"/>
      <family val="2"/>
    </font>
    <font>
      <b/>
      <sz val="9"/>
      <color rgb="FF333333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D32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950E"/>
        <bgColor rgb="FFFF66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hair">
        <color auto="1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4">
    <xf numFmtId="0" fontId="0" fillId="0" borderId="0"/>
    <xf numFmtId="164" fontId="13" fillId="0" borderId="0" applyBorder="0" applyProtection="0"/>
    <xf numFmtId="0" fontId="8" fillId="0" borderId="0"/>
    <xf numFmtId="0" fontId="4" fillId="0" borderId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3" xfId="1" applyNumberFormat="1" applyFont="1" applyBorder="1" applyAlignment="1" applyProtection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6" fontId="0" fillId="0" borderId="0" xfId="0" applyNumberFormat="1"/>
    <xf numFmtId="14" fontId="0" fillId="0" borderId="3" xfId="0" applyNumberFormat="1" applyFont="1" applyBorder="1" applyAlignment="1">
      <alignment horizontal="center"/>
    </xf>
    <xf numFmtId="167" fontId="0" fillId="0" borderId="2" xfId="0" applyNumberFormat="1" applyFont="1" applyBorder="1" applyAlignment="1">
      <alignment horizontal="center" vertical="center" wrapText="1"/>
    </xf>
    <xf numFmtId="168" fontId="0" fillId="0" borderId="2" xfId="0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5" fontId="0" fillId="0" borderId="4" xfId="1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167" fontId="0" fillId="0" borderId="2" xfId="0" applyNumberFormat="1" applyFont="1" applyBorder="1" applyAlignment="1">
      <alignment horizontal="center" wrapText="1"/>
    </xf>
    <xf numFmtId="165" fontId="3" fillId="0" borderId="4" xfId="1" applyNumberFormat="1" applyFont="1" applyBorder="1" applyAlignment="1" applyProtection="1">
      <alignment horizontal="center" vertical="center" wrapText="1"/>
    </xf>
    <xf numFmtId="4" fontId="3" fillId="0" borderId="4" xfId="1" applyNumberFormat="1" applyFont="1" applyBorder="1" applyAlignment="1" applyProtection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0" xfId="0"/>
    <xf numFmtId="167" fontId="0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" fontId="0" fillId="0" borderId="2" xfId="0" applyNumberFormat="1" applyFont="1" applyBorder="1" applyAlignment="1">
      <alignment horizontal="center" vertical="center"/>
    </xf>
    <xf numFmtId="167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1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67" fontId="0" fillId="2" borderId="6" xfId="0" applyNumberFormat="1" applyFont="1" applyFill="1" applyBorder="1" applyAlignment="1">
      <alignment horizontal="center" vertical="center" wrapText="1"/>
    </xf>
    <xf numFmtId="17" fontId="0" fillId="0" borderId="6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5" fontId="3" fillId="0" borderId="2" xfId="1" applyNumberFormat="1" applyFont="1" applyBorder="1" applyAlignment="1" applyProtection="1">
      <alignment horizontal="center" vertical="center" wrapText="1"/>
    </xf>
    <xf numFmtId="4" fontId="3" fillId="0" borderId="2" xfId="1" applyNumberFormat="1" applyFont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/>
    <xf numFmtId="0" fontId="0" fillId="0" borderId="2" xfId="0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167" fontId="0" fillId="0" borderId="0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0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/>
    </xf>
    <xf numFmtId="165" fontId="7" fillId="0" borderId="3" xfId="1" applyNumberFormat="1" applyFont="1" applyBorder="1" applyAlignment="1" applyProtection="1">
      <alignment horizontal="center" wrapText="1"/>
    </xf>
    <xf numFmtId="0" fontId="7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14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7" fontId="0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1" fontId="2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/>
    <xf numFmtId="14" fontId="0" fillId="0" borderId="1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3" xfId="1" applyNumberFormat="1" applyFont="1" applyBorder="1" applyAlignment="1" applyProtection="1">
      <alignment horizontal="center" vertical="center" wrapText="1"/>
    </xf>
    <xf numFmtId="4" fontId="3" fillId="0" borderId="3" xfId="1" applyNumberFormat="1" applyFont="1" applyBorder="1" applyAlignment="1" applyProtection="1">
      <alignment horizontal="center" vertical="center" wrapText="1"/>
    </xf>
    <xf numFmtId="0" fontId="0" fillId="0" borderId="2" xfId="0" applyFont="1" applyBorder="1"/>
    <xf numFmtId="0" fontId="0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67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1" fontId="3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/>
    <xf numFmtId="0" fontId="3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0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1" fontId="3" fillId="5" borderId="2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left" vertical="center" wrapText="1"/>
    </xf>
    <xf numFmtId="167" fontId="0" fillId="5" borderId="2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vertical="center"/>
    </xf>
    <xf numFmtId="0" fontId="0" fillId="6" borderId="0" xfId="0" applyFont="1" applyFill="1"/>
    <xf numFmtId="0" fontId="12" fillId="0" borderId="0" xfId="0" applyFont="1"/>
    <xf numFmtId="0" fontId="12" fillId="6" borderId="0" xfId="0" applyFont="1" applyFill="1"/>
    <xf numFmtId="0" fontId="4" fillId="0" borderId="1" xfId="0" applyFont="1" applyBorder="1" applyAlignment="1">
      <alignment horizontal="center" vertical="center" wrapText="1"/>
    </xf>
    <xf numFmtId="165" fontId="0" fillId="3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167" fontId="0" fillId="0" borderId="2" xfId="0" applyNumberFormat="1" applyFont="1" applyBorder="1" applyAlignment="1">
      <alignment horizontal="center" wrapText="1"/>
    </xf>
    <xf numFmtId="165" fontId="3" fillId="0" borderId="4" xfId="1" applyNumberFormat="1" applyFont="1" applyBorder="1" applyAlignment="1" applyProtection="1">
      <alignment horizontal="center" wrapText="1"/>
    </xf>
    <xf numFmtId="0" fontId="0" fillId="0" borderId="3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167" fontId="0" fillId="4" borderId="2" xfId="0" applyNumberFormat="1" applyFont="1" applyFill="1" applyBorder="1" applyAlignment="1">
      <alignment horizontal="center" vertical="center" wrapText="1"/>
    </xf>
    <xf numFmtId="165" fontId="0" fillId="3" borderId="3" xfId="1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center" vertical="center" wrapText="1"/>
    </xf>
    <xf numFmtId="1" fontId="3" fillId="7" borderId="2" xfId="0" applyNumberFormat="1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vertical="center" wrapText="1"/>
    </xf>
    <xf numFmtId="1" fontId="0" fillId="7" borderId="2" xfId="0" applyNumberFormat="1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167" fontId="0" fillId="7" borderId="2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165" fontId="0" fillId="7" borderId="3" xfId="1" applyNumberFormat="1" applyFont="1" applyFill="1" applyBorder="1" applyAlignment="1" applyProtection="1">
      <alignment horizontal="center" vertical="center" wrapText="1"/>
    </xf>
    <xf numFmtId="2" fontId="0" fillId="7" borderId="2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vertical="center"/>
    </xf>
    <xf numFmtId="14" fontId="0" fillId="7" borderId="2" xfId="0" applyNumberFormat="1" applyFont="1" applyFill="1" applyBorder="1" applyAlignment="1">
      <alignment horizontal="center" vertical="center" wrapText="1"/>
    </xf>
    <xf numFmtId="165" fontId="0" fillId="7" borderId="2" xfId="1" applyNumberFormat="1" applyFont="1" applyFill="1" applyBorder="1" applyAlignment="1" applyProtection="1">
      <alignment horizontal="center" vertical="center" wrapText="1"/>
    </xf>
    <xf numFmtId="0" fontId="0" fillId="7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14" fontId="8" fillId="0" borderId="1" xfId="2" applyNumberFormat="1" applyBorder="1" applyAlignment="1">
      <alignment horizontal="center" vertical="top" wrapText="1"/>
    </xf>
    <xf numFmtId="165" fontId="4" fillId="3" borderId="3" xfId="1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>
      <alignment horizontal="left" vertical="center" wrapText="1"/>
    </xf>
    <xf numFmtId="49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7" fontId="0" fillId="0" borderId="3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left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49" fontId="0" fillId="7" borderId="2" xfId="0" applyNumberFormat="1" applyFont="1" applyFill="1" applyBorder="1" applyAlignment="1">
      <alignment horizontal="center" vertical="center" wrapText="1"/>
    </xf>
    <xf numFmtId="14" fontId="0" fillId="7" borderId="2" xfId="0" applyNumberFormat="1" applyFont="1" applyFill="1" applyBorder="1" applyAlignment="1">
      <alignment horizontal="center" vertical="center"/>
    </xf>
    <xf numFmtId="49" fontId="0" fillId="7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3" fillId="8" borderId="2" xfId="0" applyNumberFormat="1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left" vertical="center" wrapText="1"/>
    </xf>
    <xf numFmtId="1" fontId="3" fillId="9" borderId="2" xfId="0" applyNumberFormat="1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1" fontId="16" fillId="8" borderId="2" xfId="0" applyNumberFormat="1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1" fontId="3" fillId="9" borderId="2" xfId="0" applyNumberFormat="1" applyFont="1" applyFill="1" applyBorder="1" applyAlignment="1">
      <alignment horizontal="left" vertical="center"/>
    </xf>
    <xf numFmtId="1" fontId="3" fillId="8" borderId="2" xfId="0" applyNumberFormat="1" applyFont="1" applyFill="1" applyBorder="1" applyAlignment="1">
      <alignment horizontal="left" vertical="center"/>
    </xf>
    <xf numFmtId="1" fontId="4" fillId="8" borderId="2" xfId="0" applyNumberFormat="1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0" fillId="8" borderId="0" xfId="0" applyFont="1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2" fillId="8" borderId="0" xfId="0" applyFont="1" applyFill="1" applyAlignment="1">
      <alignment horizontal="left" vertical="center" wrapText="1"/>
    </xf>
    <xf numFmtId="49" fontId="0" fillId="8" borderId="0" xfId="0" applyNumberFormat="1" applyFont="1" applyFill="1" applyAlignment="1">
      <alignment horizontal="left" vertical="center"/>
    </xf>
    <xf numFmtId="0" fontId="14" fillId="8" borderId="0" xfId="0" applyFont="1" applyFill="1" applyAlignment="1">
      <alignment horizontal="left" vertical="center"/>
    </xf>
    <xf numFmtId="0" fontId="3" fillId="8" borderId="2" xfId="0" applyFont="1" applyFill="1" applyBorder="1" applyAlignment="1">
      <alignment horizontal="left" vertical="center" wrapText="1"/>
    </xf>
    <xf numFmtId="1" fontId="0" fillId="9" borderId="2" xfId="0" applyNumberFormat="1" applyFill="1" applyBorder="1" applyAlignment="1">
      <alignment horizontal="left" vertical="center"/>
    </xf>
    <xf numFmtId="1" fontId="0" fillId="8" borderId="2" xfId="0" applyNumberFormat="1" applyFont="1" applyFill="1" applyBorder="1" applyAlignment="1">
      <alignment horizontal="left" vertical="center"/>
    </xf>
    <xf numFmtId="0" fontId="0" fillId="10" borderId="2" xfId="0" applyFill="1" applyBorder="1" applyAlignment="1">
      <alignment horizontal="left" vertical="center" wrapText="1"/>
    </xf>
    <xf numFmtId="14" fontId="0" fillId="8" borderId="0" xfId="0" applyNumberFormat="1" applyFont="1" applyFill="1" applyAlignment="1">
      <alignment horizontal="left" vertical="center"/>
    </xf>
    <xf numFmtId="165" fontId="0" fillId="8" borderId="0" xfId="1" applyNumberFormat="1" applyFont="1" applyFill="1" applyBorder="1" applyAlignment="1" applyProtection="1">
      <alignment horizontal="left" vertical="center" wrapText="1"/>
    </xf>
    <xf numFmtId="0" fontId="0" fillId="8" borderId="2" xfId="0" applyFont="1" applyFill="1" applyBorder="1" applyAlignment="1">
      <alignment horizontal="left" vertical="center"/>
    </xf>
    <xf numFmtId="1" fontId="0" fillId="10" borderId="2" xfId="0" applyNumberFormat="1" applyFill="1" applyBorder="1" applyAlignment="1">
      <alignment horizontal="left" vertical="center"/>
    </xf>
    <xf numFmtId="4" fontId="3" fillId="8" borderId="2" xfId="1" applyNumberFormat="1" applyFont="1" applyFill="1" applyBorder="1" applyAlignment="1" applyProtection="1">
      <alignment horizontal="left" vertical="center" wrapText="1"/>
    </xf>
    <xf numFmtId="0" fontId="4" fillId="8" borderId="0" xfId="0" applyFont="1" applyFill="1" applyAlignment="1">
      <alignment horizontal="left" vertical="center"/>
    </xf>
    <xf numFmtId="1" fontId="0" fillId="8" borderId="0" xfId="0" applyNumberFormat="1" applyFont="1" applyFill="1" applyAlignment="1">
      <alignment horizontal="left" vertical="center"/>
    </xf>
    <xf numFmtId="14" fontId="7" fillId="8" borderId="3" xfId="0" applyNumberFormat="1" applyFont="1" applyFill="1" applyBorder="1" applyAlignment="1">
      <alignment horizontal="left" vertical="center"/>
    </xf>
    <xf numFmtId="165" fontId="7" fillId="8" borderId="3" xfId="1" applyNumberFormat="1" applyFont="1" applyFill="1" applyBorder="1" applyAlignment="1" applyProtection="1">
      <alignment horizontal="left" vertical="center" wrapText="1"/>
    </xf>
    <xf numFmtId="0" fontId="7" fillId="8" borderId="3" xfId="0" applyFont="1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0" fillId="8" borderId="2" xfId="0" applyNumberFormat="1" applyFont="1" applyFill="1" applyBorder="1" applyAlignment="1">
      <alignment horizontal="left" vertical="center" wrapText="1"/>
    </xf>
    <xf numFmtId="4" fontId="0" fillId="8" borderId="2" xfId="1" applyNumberFormat="1" applyFont="1" applyFill="1" applyBorder="1" applyAlignment="1" applyProtection="1">
      <alignment horizontal="left" vertical="center" wrapText="1"/>
    </xf>
    <xf numFmtId="4" fontId="17" fillId="8" borderId="2" xfId="0" applyNumberFormat="1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 wrapText="1"/>
    </xf>
    <xf numFmtId="4" fontId="4" fillId="8" borderId="2" xfId="0" applyNumberFormat="1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4" fontId="6" fillId="8" borderId="2" xfId="0" applyNumberFormat="1" applyFont="1" applyFill="1" applyBorder="1" applyAlignment="1">
      <alignment horizontal="left" vertical="center" wrapText="1"/>
    </xf>
    <xf numFmtId="1" fontId="2" fillId="8" borderId="2" xfId="0" applyNumberFormat="1" applyFont="1" applyFill="1" applyBorder="1" applyAlignment="1">
      <alignment horizontal="left" vertical="center" wrapText="1"/>
    </xf>
    <xf numFmtId="4" fontId="4" fillId="8" borderId="2" xfId="1" applyNumberFormat="1" applyFont="1" applyFill="1" applyBorder="1" applyAlignment="1" applyProtection="1">
      <alignment horizontal="left" vertical="center" wrapText="1"/>
    </xf>
    <xf numFmtId="4" fontId="0" fillId="9" borderId="2" xfId="0" applyNumberFormat="1" applyFill="1" applyBorder="1" applyAlignment="1">
      <alignment horizontal="left" vertical="center"/>
    </xf>
    <xf numFmtId="4" fontId="14" fillId="8" borderId="2" xfId="0" applyNumberFormat="1" applyFont="1" applyFill="1" applyBorder="1" applyAlignment="1">
      <alignment horizontal="left" vertical="center"/>
    </xf>
    <xf numFmtId="4" fontId="14" fillId="8" borderId="2" xfId="0" applyNumberFormat="1" applyFont="1" applyFill="1" applyBorder="1" applyAlignment="1">
      <alignment horizontal="left" vertical="center" wrapText="1"/>
    </xf>
    <xf numFmtId="4" fontId="0" fillId="8" borderId="2" xfId="0" applyNumberFormat="1" applyFill="1" applyBorder="1" applyAlignment="1">
      <alignment horizontal="left" vertical="center"/>
    </xf>
    <xf numFmtId="4" fontId="0" fillId="8" borderId="2" xfId="0" applyNumberFormat="1" applyFont="1" applyFill="1" applyBorder="1" applyAlignment="1">
      <alignment horizontal="left" vertical="center"/>
    </xf>
    <xf numFmtId="1" fontId="16" fillId="8" borderId="2" xfId="0" applyNumberFormat="1" applyFont="1" applyFill="1" applyBorder="1" applyAlignment="1">
      <alignment horizontal="left" vertical="center"/>
    </xf>
    <xf numFmtId="1" fontId="14" fillId="8" borderId="2" xfId="0" applyNumberFormat="1" applyFont="1" applyFill="1" applyBorder="1" applyAlignment="1">
      <alignment horizontal="left" vertical="center"/>
    </xf>
    <xf numFmtId="4" fontId="14" fillId="8" borderId="2" xfId="1" applyNumberFormat="1" applyFont="1" applyFill="1" applyBorder="1" applyAlignment="1" applyProtection="1">
      <alignment horizontal="left" vertical="center" wrapText="1"/>
    </xf>
    <xf numFmtId="0" fontId="15" fillId="8" borderId="2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horizontal="left" vertical="center" wrapText="1"/>
    </xf>
    <xf numFmtId="0" fontId="0" fillId="8" borderId="12" xfId="0" applyFill="1" applyBorder="1" applyAlignment="1">
      <alignment horizontal="left" vertical="center"/>
    </xf>
    <xf numFmtId="0" fontId="0" fillId="8" borderId="12" xfId="0" applyFont="1" applyFill="1" applyBorder="1" applyAlignment="1">
      <alignment horizontal="left" vertical="center"/>
    </xf>
    <xf numFmtId="0" fontId="0" fillId="8" borderId="0" xfId="0" applyFill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166" fontId="0" fillId="8" borderId="0" xfId="0" applyNumberFormat="1" applyFill="1" applyBorder="1" applyAlignment="1">
      <alignment horizontal="left" vertical="center"/>
    </xf>
    <xf numFmtId="14" fontId="0" fillId="8" borderId="0" xfId="0" applyNumberFormat="1" applyFont="1" applyFill="1" applyBorder="1" applyAlignment="1">
      <alignment horizontal="left" vertical="center"/>
    </xf>
    <xf numFmtId="3" fontId="16" fillId="8" borderId="0" xfId="0" applyNumberFormat="1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 wrapText="1"/>
    </xf>
    <xf numFmtId="14" fontId="7" fillId="8" borderId="0" xfId="0" applyNumberFormat="1" applyFont="1" applyFill="1" applyBorder="1" applyAlignment="1">
      <alignment horizontal="left" vertical="center"/>
    </xf>
    <xf numFmtId="165" fontId="7" fillId="8" borderId="0" xfId="1" applyNumberFormat="1" applyFont="1" applyFill="1" applyBorder="1" applyAlignment="1" applyProtection="1">
      <alignment horizontal="left" vertical="center" wrapText="1"/>
    </xf>
    <xf numFmtId="0" fontId="7" fillId="8" borderId="0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14" fontId="0" fillId="8" borderId="13" xfId="0" applyNumberFormat="1" applyFont="1" applyFill="1" applyBorder="1" applyAlignment="1">
      <alignment horizontal="left" vertical="center"/>
    </xf>
    <xf numFmtId="14" fontId="4" fillId="8" borderId="13" xfId="2" applyNumberFormat="1" applyFont="1" applyFill="1" applyBorder="1" applyAlignment="1">
      <alignment horizontal="left" vertical="center" wrapText="1"/>
    </xf>
    <xf numFmtId="49" fontId="0" fillId="8" borderId="13" xfId="0" applyNumberFormat="1" applyFont="1" applyFill="1" applyBorder="1" applyAlignment="1">
      <alignment horizontal="left" vertical="center"/>
    </xf>
    <xf numFmtId="14" fontId="0" fillId="8" borderId="13" xfId="3" applyNumberFormat="1" applyFont="1" applyFill="1" applyBorder="1" applyAlignment="1">
      <alignment horizontal="left" vertical="center" wrapText="1"/>
    </xf>
    <xf numFmtId="4" fontId="4" fillId="8" borderId="10" xfId="0" applyNumberFormat="1" applyFont="1" applyFill="1" applyBorder="1" applyAlignment="1">
      <alignment horizontal="left" vertical="center" wrapText="1"/>
    </xf>
    <xf numFmtId="4" fontId="17" fillId="8" borderId="10" xfId="0" applyNumberFormat="1" applyFont="1" applyFill="1" applyBorder="1" applyAlignment="1">
      <alignment horizontal="left" vertical="center" wrapText="1"/>
    </xf>
    <xf numFmtId="4" fontId="14" fillId="8" borderId="10" xfId="0" applyNumberFormat="1" applyFont="1" applyFill="1" applyBorder="1" applyAlignment="1">
      <alignment horizontal="left" vertical="center" wrapText="1"/>
    </xf>
    <xf numFmtId="4" fontId="3" fillId="8" borderId="10" xfId="1" applyNumberFormat="1" applyFont="1" applyFill="1" applyBorder="1" applyAlignment="1" applyProtection="1">
      <alignment horizontal="left" vertical="center" wrapText="1"/>
    </xf>
    <xf numFmtId="0" fontId="0" fillId="8" borderId="13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" fontId="6" fillId="0" borderId="17" xfId="0" applyNumberFormat="1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" fontId="0" fillId="0" borderId="15" xfId="0" applyNumberFormat="1" applyBorder="1" applyAlignment="1">
      <alignment horizontal="left" vertical="center"/>
    </xf>
    <xf numFmtId="3" fontId="19" fillId="0" borderId="15" xfId="0" applyNumberFormat="1" applyFont="1" applyBorder="1" applyAlignment="1">
      <alignment horizontal="left" vertical="center"/>
    </xf>
    <xf numFmtId="170" fontId="0" fillId="0" borderId="15" xfId="0" applyNumberFormat="1" applyBorder="1" applyAlignment="1">
      <alignment horizontal="left" vertical="center"/>
    </xf>
    <xf numFmtId="170" fontId="19" fillId="0" borderId="15" xfId="0" applyNumberFormat="1" applyFont="1" applyBorder="1" applyAlignment="1">
      <alignment horizontal="left" vertical="center"/>
    </xf>
    <xf numFmtId="170" fontId="18" fillId="0" borderId="1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" fontId="1" fillId="8" borderId="11" xfId="0" applyNumberFormat="1" applyFont="1" applyFill="1" applyBorder="1" applyAlignment="1">
      <alignment horizontal="left" vertical="center"/>
    </xf>
    <xf numFmtId="1" fontId="1" fillId="8" borderId="0" xfId="0" applyNumberFormat="1" applyFont="1" applyFill="1" applyBorder="1" applyAlignment="1">
      <alignment horizontal="left" vertical="center"/>
    </xf>
    <xf numFmtId="1" fontId="1" fillId="8" borderId="6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left" wrapText="1"/>
    </xf>
    <xf numFmtId="1" fontId="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wrapText="1"/>
    </xf>
    <xf numFmtId="175" fontId="0" fillId="0" borderId="14" xfId="0" applyNumberFormat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3" fontId="20" fillId="11" borderId="14" xfId="0" applyNumberFormat="1" applyFont="1" applyFill="1" applyBorder="1" applyAlignment="1">
      <alignment horizontal="center" vertical="center"/>
    </xf>
    <xf numFmtId="3" fontId="21" fillId="11" borderId="14" xfId="0" applyNumberFormat="1" applyFont="1" applyFill="1" applyBorder="1" applyAlignment="1">
      <alignment horizontal="center" vertical="center"/>
    </xf>
    <xf numFmtId="3" fontId="20" fillId="8" borderId="14" xfId="0" applyNumberFormat="1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</cellXfs>
  <cellStyles count="4">
    <cellStyle name="Excel Built-in Normal" xfId="2" xr:uid="{00000000-0005-0000-0000-000001000000}"/>
    <cellStyle name="Migliaia" xfId="1" builtinId="3"/>
    <cellStyle name="Normale" xfId="0" builtinId="0"/>
    <cellStyle name="Normale_Foglio1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E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66"/>
      <rgbColor rgb="FF99CC00"/>
      <rgbColor rgb="FFFFD32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E00"/>
      <color rgb="FFC4FFC1"/>
      <color rgb="FFFF9CB7"/>
      <color rgb="FFF6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tej.klanjscek@cafcspa.com" TargetMode="External"/><Relationship Id="rId2" Type="http://schemas.openxmlformats.org/officeDocument/2006/relationships/hyperlink" Target="mailto:livio.busana@bbtec.it" TargetMode="External"/><Relationship Id="rId1" Type="http://schemas.openxmlformats.org/officeDocument/2006/relationships/hyperlink" Target="mailto:laura.bau@bbtec.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.benvenuto@sistemambiente.com" TargetMode="External"/><Relationship Id="rId7" Type="http://schemas.openxmlformats.org/officeDocument/2006/relationships/hyperlink" Target="mailto:info@naturalchiara.it" TargetMode="External"/><Relationship Id="rId2" Type="http://schemas.openxmlformats.org/officeDocument/2006/relationships/hyperlink" Target="mailto:livio.busana@bbtec.it" TargetMode="External"/><Relationship Id="rId1" Type="http://schemas.openxmlformats.org/officeDocument/2006/relationships/hyperlink" Target="mailto:Daniele.Minetto@lta" TargetMode="External"/><Relationship Id="rId6" Type="http://schemas.openxmlformats.org/officeDocument/2006/relationships/hyperlink" Target="mailto:tecnico@com-chiusaforte.regione.fvg.it" TargetMode="External"/><Relationship Id="rId5" Type="http://schemas.openxmlformats.org/officeDocument/2006/relationships/hyperlink" Target="mailto:giampiero.bellucci@gmail.com" TargetMode="External"/><Relationship Id="rId4" Type="http://schemas.openxmlformats.org/officeDocument/2006/relationships/hyperlink" Target="mailto:gianpiero@belluccicomuncazione.i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atej.klanjscek@cafcspa.com" TargetMode="External"/><Relationship Id="rId2" Type="http://schemas.openxmlformats.org/officeDocument/2006/relationships/hyperlink" Target="mailto:livio.busana@bbtec.it" TargetMode="External"/><Relationship Id="rId1" Type="http://schemas.openxmlformats.org/officeDocument/2006/relationships/hyperlink" Target="mailto:laura.bau@bbtec.i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ufficio.tecnico@com-villesse.regione.fvg.it" TargetMode="External"/><Relationship Id="rId2" Type="http://schemas.openxmlformats.org/officeDocument/2006/relationships/hyperlink" Target="mailto:ll.pp@com-martignacco.regione.fvg.it" TargetMode="External"/><Relationship Id="rId1" Type="http://schemas.openxmlformats.org/officeDocument/2006/relationships/hyperlink" Target="mailto:matej.klanjscek@cafcspa.com" TargetMode="External"/><Relationship Id="rId5" Type="http://schemas.openxmlformats.org/officeDocument/2006/relationships/hyperlink" Target="mailto:livio.busana@bbtec.it" TargetMode="External"/><Relationship Id="rId4" Type="http://schemas.openxmlformats.org/officeDocument/2006/relationships/hyperlink" Target="mailto:laura.bau@bbt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68"/>
  <sheetViews>
    <sheetView tabSelected="1" topLeftCell="A64" zoomScale="106" zoomScaleNormal="106" workbookViewId="0">
      <selection activeCell="E164" sqref="E164"/>
    </sheetView>
  </sheetViews>
  <sheetFormatPr defaultColWidth="11.44140625" defaultRowHeight="13.2" x14ac:dyDescent="0.25"/>
  <cols>
    <col min="1" max="1" width="27" style="252" customWidth="1"/>
    <col min="2" max="2" width="20" style="252" customWidth="1"/>
    <col min="3" max="3" width="13.109375" style="252" customWidth="1"/>
    <col min="4" max="4" width="17.33203125" style="252" customWidth="1"/>
    <col min="5" max="5" width="16.6640625" style="252" customWidth="1"/>
    <col min="6" max="6" width="13.5546875" style="252" customWidth="1"/>
    <col min="7" max="7" width="10.33203125" style="252" customWidth="1"/>
    <col min="8" max="8" width="11" style="252" customWidth="1"/>
    <col min="9" max="9" width="11.44140625" style="253"/>
    <col min="10" max="10" width="15.109375" style="252" customWidth="1"/>
    <col min="11" max="16384" width="11.44140625" style="252"/>
  </cols>
  <sheetData>
    <row r="1" spans="1:21" s="231" customFormat="1" ht="21" x14ac:dyDescent="0.25">
      <c r="A1" s="322" t="s">
        <v>0</v>
      </c>
      <c r="B1" s="322"/>
      <c r="C1" s="322"/>
      <c r="D1" s="322"/>
      <c r="E1" s="322"/>
      <c r="F1" s="322"/>
      <c r="G1" s="322"/>
      <c r="H1" s="322"/>
      <c r="I1" s="230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</row>
    <row r="2" spans="1:21" s="231" customFormat="1" ht="39.6" x14ac:dyDescent="0.25">
      <c r="A2" s="267" t="s">
        <v>1</v>
      </c>
      <c r="B2" s="264" t="s">
        <v>2</v>
      </c>
      <c r="C2" s="264" t="s">
        <v>3</v>
      </c>
      <c r="D2" s="264" t="s">
        <v>4</v>
      </c>
      <c r="E2" s="264" t="s">
        <v>5</v>
      </c>
      <c r="F2" s="267" t="s">
        <v>8</v>
      </c>
      <c r="G2" s="264" t="s">
        <v>9</v>
      </c>
      <c r="H2" s="264" t="s">
        <v>10</v>
      </c>
      <c r="I2" s="232"/>
      <c r="J2" s="282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1:21" s="231" customFormat="1" ht="26.4" x14ac:dyDescent="0.25">
      <c r="A3" s="219" t="s">
        <v>16</v>
      </c>
      <c r="B3" s="220" t="s">
        <v>17</v>
      </c>
      <c r="C3" s="261">
        <v>1</v>
      </c>
      <c r="D3" s="220" t="s">
        <v>18</v>
      </c>
      <c r="E3" s="220" t="s">
        <v>18</v>
      </c>
      <c r="F3" s="258">
        <v>69608.800000000003</v>
      </c>
      <c r="G3" s="257">
        <f t="shared" ref="G3:G8" si="0">F3*0.0000280006</f>
        <v>1.9490881652800001</v>
      </c>
      <c r="H3" s="262">
        <f t="shared" ref="H3:H7" si="1">F3*0.00018473</f>
        <v>12.858833624000001</v>
      </c>
      <c r="I3" s="233"/>
      <c r="J3" s="283"/>
      <c r="K3" s="284"/>
      <c r="L3" s="281"/>
      <c r="M3" s="281"/>
      <c r="N3" s="281"/>
      <c r="O3" s="281"/>
      <c r="P3" s="281"/>
      <c r="Q3" s="281"/>
      <c r="R3" s="281"/>
      <c r="S3" s="281"/>
      <c r="T3" s="281"/>
      <c r="U3" s="281"/>
    </row>
    <row r="4" spans="1:21" s="231" customFormat="1" x14ac:dyDescent="0.25">
      <c r="A4" s="219" t="s">
        <v>16</v>
      </c>
      <c r="B4" s="220" t="s">
        <v>25</v>
      </c>
      <c r="C4" s="261">
        <v>1</v>
      </c>
      <c r="D4" s="220" t="s">
        <v>18</v>
      </c>
      <c r="E4" s="220" t="s">
        <v>18</v>
      </c>
      <c r="F4" s="258">
        <v>174185.60000000001</v>
      </c>
      <c r="G4" s="257">
        <f t="shared" si="0"/>
        <v>4.8773013113600001</v>
      </c>
      <c r="H4" s="262">
        <f t="shared" si="1"/>
        <v>32.177305887999999</v>
      </c>
      <c r="I4" s="233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</row>
    <row r="5" spans="1:21" s="231" customFormat="1" x14ac:dyDescent="0.25">
      <c r="A5" s="219" t="s">
        <v>26</v>
      </c>
      <c r="B5" s="220" t="s">
        <v>27</v>
      </c>
      <c r="C5" s="220">
        <v>1</v>
      </c>
      <c r="D5" s="220" t="s">
        <v>18</v>
      </c>
      <c r="E5" s="220" t="s">
        <v>18</v>
      </c>
      <c r="F5" s="258">
        <v>156352</v>
      </c>
      <c r="G5" s="257">
        <f t="shared" si="0"/>
        <v>4.3779498111999997</v>
      </c>
      <c r="H5" s="262">
        <f t="shared" si="1"/>
        <v>28.882904960000001</v>
      </c>
      <c r="I5" s="233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</row>
    <row r="6" spans="1:21" s="231" customFormat="1" ht="28.35" customHeight="1" x14ac:dyDescent="0.25">
      <c r="A6" s="221" t="s">
        <v>416</v>
      </c>
      <c r="B6" s="222" t="s">
        <v>417</v>
      </c>
      <c r="C6" s="222">
        <v>1</v>
      </c>
      <c r="D6" s="222" t="s">
        <v>32</v>
      </c>
      <c r="E6" s="222" t="s">
        <v>32</v>
      </c>
      <c r="F6" s="269">
        <v>427860</v>
      </c>
      <c r="G6" s="257">
        <f t="shared" si="0"/>
        <v>11.980336716</v>
      </c>
      <c r="H6" s="262">
        <f t="shared" si="1"/>
        <v>79.038577799999999</v>
      </c>
      <c r="I6" s="233"/>
      <c r="J6" s="240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</row>
    <row r="7" spans="1:21" s="231" customFormat="1" ht="25.35" customHeight="1" x14ac:dyDescent="0.25">
      <c r="A7" s="219" t="s">
        <v>30</v>
      </c>
      <c r="B7" s="220" t="s">
        <v>31</v>
      </c>
      <c r="C7" s="220">
        <v>1</v>
      </c>
      <c r="D7" s="220" t="s">
        <v>18</v>
      </c>
      <c r="E7" s="220" t="s">
        <v>18</v>
      </c>
      <c r="F7" s="258">
        <v>140963.20000000001</v>
      </c>
      <c r="G7" s="257">
        <f t="shared" si="0"/>
        <v>3.9470541779200006</v>
      </c>
      <c r="H7" s="262">
        <f t="shared" si="1"/>
        <v>26.040131936000002</v>
      </c>
      <c r="I7" s="233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</row>
    <row r="8" spans="1:21" s="231" customFormat="1" ht="28.35" customHeight="1" x14ac:dyDescent="0.25">
      <c r="A8" s="221" t="s">
        <v>418</v>
      </c>
      <c r="B8" s="222" t="s">
        <v>419</v>
      </c>
      <c r="C8" s="222">
        <v>1</v>
      </c>
      <c r="D8" s="222" t="s">
        <v>32</v>
      </c>
      <c r="E8" s="222" t="s">
        <v>32</v>
      </c>
      <c r="F8" s="269">
        <v>783122</v>
      </c>
      <c r="G8" s="257">
        <f t="shared" si="0"/>
        <v>21.927885873200001</v>
      </c>
      <c r="H8" s="262">
        <f t="shared" ref="H8" si="2">F8*0.00018473</f>
        <v>144.66612706000001</v>
      </c>
      <c r="I8" s="233"/>
      <c r="J8" s="240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</row>
    <row r="9" spans="1:21" s="234" customFormat="1" x14ac:dyDescent="0.25">
      <c r="A9" s="223" t="s">
        <v>438</v>
      </c>
      <c r="B9" s="224" t="s">
        <v>439</v>
      </c>
      <c r="C9" s="224">
        <v>1</v>
      </c>
      <c r="D9" s="224" t="s">
        <v>440</v>
      </c>
      <c r="E9" s="224" t="s">
        <v>440</v>
      </c>
      <c r="F9" s="270">
        <v>56159.199999999997</v>
      </c>
      <c r="G9" s="271">
        <f t="shared" ref="G9" si="3">F9*0.0000280006</f>
        <v>1.5724912955199999</v>
      </c>
      <c r="H9" s="271">
        <f t="shared" ref="H9:H10" si="4">F9*0.00018473</f>
        <v>10.374289015999999</v>
      </c>
      <c r="I9" s="233"/>
      <c r="J9" s="285"/>
      <c r="K9" s="285"/>
      <c r="L9" s="286"/>
      <c r="M9" s="286"/>
      <c r="N9" s="286"/>
      <c r="O9" s="286"/>
      <c r="P9" s="286"/>
      <c r="Q9" s="286"/>
      <c r="R9" s="286"/>
      <c r="S9" s="286"/>
      <c r="T9" s="286"/>
      <c r="U9" s="286"/>
    </row>
    <row r="10" spans="1:21" s="231" customFormat="1" ht="39.6" x14ac:dyDescent="0.25">
      <c r="A10" s="221" t="s">
        <v>34</v>
      </c>
      <c r="B10" s="222" t="s">
        <v>35</v>
      </c>
      <c r="C10" s="222">
        <v>1</v>
      </c>
      <c r="D10" s="222" t="s">
        <v>32</v>
      </c>
      <c r="E10" s="222" t="s">
        <v>32</v>
      </c>
      <c r="F10" s="269">
        <v>833660</v>
      </c>
      <c r="G10" s="257">
        <f>F10*0.0000280006</f>
        <v>23.342980195999999</v>
      </c>
      <c r="H10" s="262">
        <f t="shared" si="4"/>
        <v>154.00201179999999</v>
      </c>
      <c r="I10" s="233"/>
      <c r="J10" s="240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</row>
    <row r="11" spans="1:21" s="234" customFormat="1" ht="25.35" customHeight="1" x14ac:dyDescent="0.25">
      <c r="A11" s="223" t="s">
        <v>441</v>
      </c>
      <c r="B11" s="224" t="s">
        <v>442</v>
      </c>
      <c r="C11" s="224">
        <v>1</v>
      </c>
      <c r="D11" s="224" t="s">
        <v>440</v>
      </c>
      <c r="E11" s="224" t="s">
        <v>440</v>
      </c>
      <c r="F11" s="270">
        <v>85939.200000000012</v>
      </c>
      <c r="G11" s="271">
        <f t="shared" ref="G11" si="5">F11*0.0000280006</f>
        <v>2.4063491635200003</v>
      </c>
      <c r="H11" s="271">
        <f t="shared" ref="H11:H12" si="6">F11*0.00018473</f>
        <v>15.875548416000003</v>
      </c>
      <c r="I11" s="233"/>
      <c r="J11" s="285"/>
      <c r="K11" s="285"/>
      <c r="L11" s="286"/>
      <c r="M11" s="286"/>
      <c r="N11" s="286"/>
      <c r="O11" s="286"/>
      <c r="P11" s="286"/>
      <c r="Q11" s="286"/>
      <c r="R11" s="286"/>
      <c r="S11" s="286"/>
      <c r="T11" s="286"/>
      <c r="U11" s="286"/>
    </row>
    <row r="12" spans="1:21" s="231" customFormat="1" ht="28.35" customHeight="1" x14ac:dyDescent="0.25">
      <c r="A12" s="221" t="s">
        <v>37</v>
      </c>
      <c r="B12" s="222" t="s">
        <v>38</v>
      </c>
      <c r="C12" s="222">
        <v>1</v>
      </c>
      <c r="D12" s="222" t="s">
        <v>39</v>
      </c>
      <c r="E12" s="222" t="s">
        <v>32</v>
      </c>
      <c r="F12" s="269">
        <v>2132509</v>
      </c>
      <c r="G12" s="257">
        <f>F12*0.0000280006</f>
        <v>59.711531505400004</v>
      </c>
      <c r="H12" s="262">
        <f t="shared" si="6"/>
        <v>393.93838757000003</v>
      </c>
      <c r="I12" s="233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</row>
    <row r="13" spans="1:21" s="231" customFormat="1" x14ac:dyDescent="0.25">
      <c r="A13" s="219" t="s">
        <v>44</v>
      </c>
      <c r="B13" s="220"/>
      <c r="C13" s="235">
        <f>SUM(C3:C12)</f>
        <v>10</v>
      </c>
      <c r="D13" s="220"/>
      <c r="E13" s="220"/>
      <c r="F13" s="243">
        <f>SUM(F3:F12)</f>
        <v>4860359</v>
      </c>
      <c r="G13" s="243">
        <f>SUM(G3:G12)</f>
        <v>136.09296821540002</v>
      </c>
      <c r="H13" s="243">
        <f>SUM(H3:H12)</f>
        <v>897.85411806999991</v>
      </c>
      <c r="I13" s="230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</row>
    <row r="14" spans="1:21" s="231" customFormat="1" x14ac:dyDescent="0.25">
      <c r="I14" s="230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</row>
    <row r="15" spans="1:21" s="231" customFormat="1" ht="21" x14ac:dyDescent="0.25">
      <c r="A15" s="323" t="s">
        <v>45</v>
      </c>
      <c r="B15" s="323"/>
      <c r="C15" s="323"/>
      <c r="D15" s="323"/>
      <c r="E15" s="323"/>
      <c r="F15" s="323"/>
      <c r="G15" s="323"/>
      <c r="H15" s="323"/>
      <c r="I15" s="230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</row>
    <row r="16" spans="1:21" s="231" customFormat="1" ht="39.6" x14ac:dyDescent="0.25">
      <c r="A16" s="267" t="s">
        <v>1</v>
      </c>
      <c r="B16" s="264" t="s">
        <v>2</v>
      </c>
      <c r="C16" s="264" t="s">
        <v>3</v>
      </c>
      <c r="D16" s="264" t="s">
        <v>4</v>
      </c>
      <c r="E16" s="264" t="s">
        <v>5</v>
      </c>
      <c r="F16" s="267" t="s">
        <v>8</v>
      </c>
      <c r="G16" s="264" t="s">
        <v>9</v>
      </c>
      <c r="H16" s="264" t="s">
        <v>10</v>
      </c>
      <c r="I16" s="23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</row>
    <row r="17" spans="1:21" s="231" customFormat="1" ht="28.35" customHeight="1" x14ac:dyDescent="0.25">
      <c r="A17" s="221" t="s">
        <v>420</v>
      </c>
      <c r="B17" s="222" t="s">
        <v>466</v>
      </c>
      <c r="C17" s="236">
        <v>1</v>
      </c>
      <c r="D17" s="222" t="s">
        <v>32</v>
      </c>
      <c r="E17" s="222" t="s">
        <v>32</v>
      </c>
      <c r="F17" s="269">
        <v>150528</v>
      </c>
      <c r="G17" s="257">
        <f>F17*0.0000280006</f>
        <v>4.2148743168000005</v>
      </c>
      <c r="H17" s="262">
        <f t="shared" ref="H17" si="7">F17*0.00018473</f>
        <v>27.807037440000002</v>
      </c>
      <c r="I17" s="233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</row>
    <row r="18" spans="1:21" s="231" customFormat="1" ht="47.25" customHeight="1" x14ac:dyDescent="0.25">
      <c r="A18" s="219" t="s">
        <v>46</v>
      </c>
      <c r="B18" s="220" t="s">
        <v>47</v>
      </c>
      <c r="C18" s="237">
        <v>1</v>
      </c>
      <c r="D18" s="238" t="s">
        <v>431</v>
      </c>
      <c r="E18" s="238" t="s">
        <v>431</v>
      </c>
      <c r="F18" s="273">
        <v>43010</v>
      </c>
      <c r="G18" s="257">
        <f t="shared" ref="G18:G40" si="8">F18*0.0000280006</f>
        <v>1.204305806</v>
      </c>
      <c r="H18" s="262">
        <f t="shared" ref="H18:H44" si="9">F18*0.00018473</f>
        <v>7.9452373000000005</v>
      </c>
      <c r="I18" s="239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</row>
    <row r="19" spans="1:21" s="231" customFormat="1" ht="38.1" customHeight="1" x14ac:dyDescent="0.25">
      <c r="A19" s="219" t="s">
        <v>46</v>
      </c>
      <c r="B19" s="220" t="s">
        <v>52</v>
      </c>
      <c r="C19" s="237">
        <v>1</v>
      </c>
      <c r="D19" s="220" t="s">
        <v>431</v>
      </c>
      <c r="E19" s="220" t="s">
        <v>431</v>
      </c>
      <c r="F19" s="273">
        <v>39333</v>
      </c>
      <c r="G19" s="257">
        <f t="shared" si="8"/>
        <v>1.1013475998</v>
      </c>
      <c r="H19" s="262">
        <f t="shared" si="9"/>
        <v>7.26598509</v>
      </c>
      <c r="I19" s="239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</row>
    <row r="20" spans="1:21" s="231" customFormat="1" ht="38.1" customHeight="1" x14ac:dyDescent="0.25">
      <c r="A20" s="219" t="s">
        <v>46</v>
      </c>
      <c r="B20" s="220" t="s">
        <v>433</v>
      </c>
      <c r="C20" s="237">
        <v>1</v>
      </c>
      <c r="D20" s="220" t="s">
        <v>431</v>
      </c>
      <c r="E20" s="220" t="s">
        <v>431</v>
      </c>
      <c r="F20" s="273">
        <v>30665</v>
      </c>
      <c r="G20" s="257">
        <f>F20*0.0000280006</f>
        <v>0.85863839900000005</v>
      </c>
      <c r="H20" s="262">
        <f t="shared" si="9"/>
        <v>5.6647454499999998</v>
      </c>
      <c r="I20" s="239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</row>
    <row r="21" spans="1:21" s="231" customFormat="1" ht="28.35" customHeight="1" x14ac:dyDescent="0.25">
      <c r="A21" s="225" t="s">
        <v>54</v>
      </c>
      <c r="B21" s="222" t="s">
        <v>55</v>
      </c>
      <c r="C21" s="236">
        <v>1</v>
      </c>
      <c r="D21" s="222" t="s">
        <v>32</v>
      </c>
      <c r="E21" s="222" t="s">
        <v>32</v>
      </c>
      <c r="F21" s="269">
        <v>2860893</v>
      </c>
      <c r="G21" s="257">
        <f>F21*0.0000280006</f>
        <v>80.106720535800008</v>
      </c>
      <c r="H21" s="262">
        <f t="shared" si="9"/>
        <v>528.49276388999999</v>
      </c>
      <c r="I21" s="233"/>
      <c r="J21" s="240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</row>
    <row r="22" spans="1:21" s="231" customFormat="1" ht="28.35" customHeight="1" x14ac:dyDescent="0.25">
      <c r="A22" s="225" t="s">
        <v>58</v>
      </c>
      <c r="B22" s="222" t="s">
        <v>59</v>
      </c>
      <c r="C22" s="236">
        <v>1</v>
      </c>
      <c r="D22" s="222" t="s">
        <v>32</v>
      </c>
      <c r="E22" s="222" t="s">
        <v>32</v>
      </c>
      <c r="F22" s="269">
        <v>2307430</v>
      </c>
      <c r="G22" s="257">
        <f>F22*0.0000280006</f>
        <v>64.609424458000007</v>
      </c>
      <c r="H22" s="262">
        <f t="shared" si="9"/>
        <v>426.2515439</v>
      </c>
      <c r="I22" s="233"/>
      <c r="J22" s="240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</row>
    <row r="23" spans="1:21" s="231" customFormat="1" x14ac:dyDescent="0.25">
      <c r="A23" s="226" t="s">
        <v>60</v>
      </c>
      <c r="B23" s="220" t="s">
        <v>61</v>
      </c>
      <c r="C23" s="237">
        <v>1</v>
      </c>
      <c r="D23" s="220" t="s">
        <v>18</v>
      </c>
      <c r="E23" s="220" t="s">
        <v>18</v>
      </c>
      <c r="F23" s="258">
        <v>100301.6</v>
      </c>
      <c r="G23" s="257">
        <f t="shared" si="8"/>
        <v>2.8085049809600005</v>
      </c>
      <c r="H23" s="262">
        <f t="shared" si="9"/>
        <v>18.528714568000002</v>
      </c>
      <c r="I23" s="23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</row>
    <row r="24" spans="1:21" s="231" customFormat="1" x14ac:dyDescent="0.25">
      <c r="A24" s="226" t="s">
        <v>64</v>
      </c>
      <c r="B24" s="220" t="s">
        <v>65</v>
      </c>
      <c r="C24" s="237">
        <v>1</v>
      </c>
      <c r="D24" s="220" t="s">
        <v>18</v>
      </c>
      <c r="E24" s="220" t="s">
        <v>18</v>
      </c>
      <c r="F24" s="258">
        <v>99128.8</v>
      </c>
      <c r="G24" s="257">
        <f t="shared" si="8"/>
        <v>2.7756658772800002</v>
      </c>
      <c r="H24" s="262">
        <f t="shared" si="9"/>
        <v>18.312063223999999</v>
      </c>
      <c r="I24" s="233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</row>
    <row r="25" spans="1:21" s="234" customFormat="1" ht="26.4" x14ac:dyDescent="0.25">
      <c r="A25" s="274" t="s">
        <v>64</v>
      </c>
      <c r="B25" s="224" t="s">
        <v>443</v>
      </c>
      <c r="C25" s="275">
        <v>1</v>
      </c>
      <c r="D25" s="224" t="s">
        <v>440</v>
      </c>
      <c r="E25" s="224" t="s">
        <v>440</v>
      </c>
      <c r="F25" s="270">
        <v>104215.20000000001</v>
      </c>
      <c r="G25" s="257">
        <f>F25*0.0000280006</f>
        <v>2.9180881291200005</v>
      </c>
      <c r="H25" s="262">
        <f t="shared" si="9"/>
        <v>19.251673896000003</v>
      </c>
      <c r="I25" s="233"/>
      <c r="J25" s="285"/>
      <c r="K25" s="285"/>
      <c r="L25" s="286"/>
      <c r="M25" s="286"/>
      <c r="N25" s="286"/>
      <c r="O25" s="286"/>
      <c r="P25" s="286"/>
      <c r="Q25" s="286"/>
      <c r="R25" s="286"/>
      <c r="S25" s="286"/>
      <c r="T25" s="286"/>
      <c r="U25" s="286"/>
    </row>
    <row r="26" spans="1:21" s="231" customFormat="1" ht="39.6" x14ac:dyDescent="0.25">
      <c r="A26" s="219" t="s">
        <v>67</v>
      </c>
      <c r="B26" s="220" t="s">
        <v>68</v>
      </c>
      <c r="C26" s="237">
        <v>1</v>
      </c>
      <c r="D26" s="220" t="s">
        <v>431</v>
      </c>
      <c r="E26" s="220" t="s">
        <v>431</v>
      </c>
      <c r="F26" s="257">
        <v>36420</v>
      </c>
      <c r="G26" s="257">
        <f t="shared" si="8"/>
        <v>1.0197818519999999</v>
      </c>
      <c r="H26" s="262">
        <f t="shared" si="9"/>
        <v>6.7278666000000005</v>
      </c>
      <c r="I26" s="239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</row>
    <row r="27" spans="1:21" s="231" customFormat="1" ht="39.6" x14ac:dyDescent="0.25">
      <c r="A27" s="219" t="s">
        <v>69</v>
      </c>
      <c r="B27" s="220" t="s">
        <v>70</v>
      </c>
      <c r="C27" s="237">
        <v>1</v>
      </c>
      <c r="D27" s="220" t="s">
        <v>431</v>
      </c>
      <c r="E27" s="220" t="s">
        <v>431</v>
      </c>
      <c r="F27" s="257">
        <v>41414</v>
      </c>
      <c r="G27" s="257">
        <f t="shared" si="8"/>
        <v>1.1596168484</v>
      </c>
      <c r="H27" s="262">
        <f t="shared" si="9"/>
        <v>7.6504082200000001</v>
      </c>
      <c r="I27" s="239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</row>
    <row r="28" spans="1:21" s="231" customFormat="1" ht="44.1" customHeight="1" x14ac:dyDescent="0.25">
      <c r="A28" s="219" t="s">
        <v>69</v>
      </c>
      <c r="B28" s="220" t="s">
        <v>427</v>
      </c>
      <c r="C28" s="237">
        <v>1</v>
      </c>
      <c r="D28" s="220" t="s">
        <v>431</v>
      </c>
      <c r="E28" s="220" t="s">
        <v>431</v>
      </c>
      <c r="F28" s="257">
        <v>20230</v>
      </c>
      <c r="G28" s="257">
        <f>F28*0.0000280006</f>
        <v>0.56645213800000005</v>
      </c>
      <c r="H28" s="262">
        <f t="shared" si="9"/>
        <v>3.7370879000000001</v>
      </c>
      <c r="I28" s="239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</row>
    <row r="29" spans="1:21" s="231" customFormat="1" ht="39.6" x14ac:dyDescent="0.25">
      <c r="A29" s="219" t="s">
        <v>71</v>
      </c>
      <c r="B29" s="220" t="s">
        <v>72</v>
      </c>
      <c r="C29" s="237">
        <v>1</v>
      </c>
      <c r="D29" s="220" t="s">
        <v>18</v>
      </c>
      <c r="E29" s="220" t="s">
        <v>444</v>
      </c>
      <c r="F29" s="272">
        <v>131450.4</v>
      </c>
      <c r="G29" s="257">
        <f t="shared" si="8"/>
        <v>3.6806900702399998</v>
      </c>
      <c r="H29" s="262">
        <f t="shared" si="9"/>
        <v>24.282832392</v>
      </c>
      <c r="I29" s="233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</row>
    <row r="30" spans="1:21" s="231" customFormat="1" ht="39.6" x14ac:dyDescent="0.25">
      <c r="A30" s="219" t="s">
        <v>71</v>
      </c>
      <c r="B30" s="220" t="s">
        <v>73</v>
      </c>
      <c r="C30" s="237">
        <v>1</v>
      </c>
      <c r="D30" s="220" t="s">
        <v>18</v>
      </c>
      <c r="E30" s="220" t="s">
        <v>18</v>
      </c>
      <c r="F30" s="272">
        <v>109592</v>
      </c>
      <c r="G30" s="257">
        <f t="shared" si="8"/>
        <v>3.0686417552000003</v>
      </c>
      <c r="H30" s="262">
        <f t="shared" si="9"/>
        <v>20.244930159999999</v>
      </c>
      <c r="I30" s="233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</row>
    <row r="31" spans="1:21" s="231" customFormat="1" ht="39.6" x14ac:dyDescent="0.25">
      <c r="A31" s="219" t="s">
        <v>435</v>
      </c>
      <c r="B31" s="220"/>
      <c r="C31" s="237">
        <v>1</v>
      </c>
      <c r="D31" s="220" t="s">
        <v>431</v>
      </c>
      <c r="E31" s="220" t="s">
        <v>431</v>
      </c>
      <c r="F31" s="272">
        <v>27129</v>
      </c>
      <c r="G31" s="257">
        <f>F31*0.0000280006</f>
        <v>0.75962827740000005</v>
      </c>
      <c r="H31" s="262">
        <f t="shared" si="9"/>
        <v>5.01154017</v>
      </c>
      <c r="I31" s="239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</row>
    <row r="32" spans="1:21" s="231" customFormat="1" x14ac:dyDescent="0.25">
      <c r="A32" s="226" t="s">
        <v>74</v>
      </c>
      <c r="B32" s="220" t="s">
        <v>75</v>
      </c>
      <c r="C32" s="237">
        <v>1</v>
      </c>
      <c r="D32" s="220" t="s">
        <v>18</v>
      </c>
      <c r="E32" s="220" t="s">
        <v>445</v>
      </c>
      <c r="F32" s="258">
        <v>290344</v>
      </c>
      <c r="G32" s="257">
        <f t="shared" si="8"/>
        <v>8.1298062063999996</v>
      </c>
      <c r="H32" s="262">
        <f t="shared" si="9"/>
        <v>53.635247120000002</v>
      </c>
      <c r="I32" s="233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</row>
    <row r="33" spans="1:21" s="231" customFormat="1" ht="36.9" customHeight="1" x14ac:dyDescent="0.25">
      <c r="A33" s="226" t="s">
        <v>74</v>
      </c>
      <c r="B33" s="220" t="s">
        <v>77</v>
      </c>
      <c r="C33" s="237">
        <v>1</v>
      </c>
      <c r="D33" s="220" t="s">
        <v>18</v>
      </c>
      <c r="E33" s="220" t="s">
        <v>444</v>
      </c>
      <c r="F33" s="258">
        <v>100334.39999999999</v>
      </c>
      <c r="G33" s="257">
        <f t="shared" si="8"/>
        <v>2.8094234006400001</v>
      </c>
      <c r="H33" s="262">
        <f t="shared" si="9"/>
        <v>18.534773712</v>
      </c>
      <c r="I33" s="233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</row>
    <row r="34" spans="1:21" s="231" customFormat="1" ht="48.9" customHeight="1" x14ac:dyDescent="0.25">
      <c r="A34" s="226" t="s">
        <v>432</v>
      </c>
      <c r="B34" s="220"/>
      <c r="C34" s="237"/>
      <c r="D34" s="220" t="s">
        <v>431</v>
      </c>
      <c r="E34" s="220" t="s">
        <v>431</v>
      </c>
      <c r="F34" s="258">
        <v>26815</v>
      </c>
      <c r="G34" s="257">
        <f>F34*0.0000280006</f>
        <v>0.75083608899999998</v>
      </c>
      <c r="H34" s="262">
        <f t="shared" si="9"/>
        <v>4.9535349499999999</v>
      </c>
      <c r="I34" s="239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1:21" s="231" customFormat="1" x14ac:dyDescent="0.25">
      <c r="A35" s="226" t="s">
        <v>79</v>
      </c>
      <c r="B35" s="220" t="s">
        <v>80</v>
      </c>
      <c r="C35" s="237">
        <v>1</v>
      </c>
      <c r="D35" s="220" t="s">
        <v>18</v>
      </c>
      <c r="E35" s="220" t="s">
        <v>18</v>
      </c>
      <c r="F35" s="258">
        <v>215447.2</v>
      </c>
      <c r="G35" s="257">
        <f t="shared" si="8"/>
        <v>6.0326508683200002</v>
      </c>
      <c r="H35" s="262">
        <f t="shared" si="9"/>
        <v>39.799561256000004</v>
      </c>
      <c r="I35" s="233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</row>
    <row r="36" spans="1:21" s="234" customFormat="1" x14ac:dyDescent="0.25">
      <c r="A36" s="274" t="s">
        <v>446</v>
      </c>
      <c r="B36" s="224" t="s">
        <v>200</v>
      </c>
      <c r="C36" s="275">
        <v>1</v>
      </c>
      <c r="D36" s="224" t="s">
        <v>440</v>
      </c>
      <c r="E36" s="224" t="s">
        <v>440</v>
      </c>
      <c r="F36" s="270">
        <v>64709.600000000006</v>
      </c>
      <c r="G36" s="257">
        <f>F36*0.0000280006</f>
        <v>1.8119076257600002</v>
      </c>
      <c r="H36" s="262">
        <f t="shared" si="9"/>
        <v>11.953804408000002</v>
      </c>
      <c r="I36" s="233"/>
      <c r="J36" s="285"/>
      <c r="K36" s="285"/>
      <c r="L36" s="286"/>
      <c r="M36" s="286"/>
      <c r="N36" s="286"/>
      <c r="O36" s="286"/>
      <c r="P36" s="286"/>
      <c r="Q36" s="286"/>
      <c r="R36" s="286"/>
      <c r="S36" s="286"/>
      <c r="T36" s="286"/>
      <c r="U36" s="286"/>
    </row>
    <row r="37" spans="1:21" s="234" customFormat="1" ht="26.4" x14ac:dyDescent="0.25">
      <c r="A37" s="274" t="s">
        <v>447</v>
      </c>
      <c r="B37" s="224" t="s">
        <v>448</v>
      </c>
      <c r="C37" s="275">
        <v>1</v>
      </c>
      <c r="D37" s="224" t="s">
        <v>440</v>
      </c>
      <c r="E37" s="224" t="s">
        <v>440</v>
      </c>
      <c r="F37" s="270">
        <v>88805.6</v>
      </c>
      <c r="G37" s="257">
        <f>F37*0.0000280006</f>
        <v>2.4866100833600004</v>
      </c>
      <c r="H37" s="262">
        <f t="shared" si="9"/>
        <v>16.405058488000002</v>
      </c>
      <c r="I37" s="233"/>
      <c r="J37" s="285"/>
      <c r="K37" s="285"/>
      <c r="L37" s="286"/>
      <c r="M37" s="286"/>
      <c r="N37" s="286"/>
      <c r="O37" s="286"/>
      <c r="P37" s="286"/>
      <c r="Q37" s="286"/>
      <c r="R37" s="286"/>
      <c r="S37" s="286"/>
      <c r="T37" s="286"/>
      <c r="U37" s="286"/>
    </row>
    <row r="38" spans="1:21" s="231" customFormat="1" ht="33.9" customHeight="1" x14ac:dyDescent="0.25">
      <c r="A38" s="226" t="s">
        <v>97</v>
      </c>
      <c r="B38" s="220"/>
      <c r="C38" s="237">
        <v>1</v>
      </c>
      <c r="D38" s="220" t="s">
        <v>431</v>
      </c>
      <c r="E38" s="220" t="s">
        <v>431</v>
      </c>
      <c r="F38" s="258">
        <v>37595</v>
      </c>
      <c r="G38" s="257">
        <f>F38*0.0000280006</f>
        <v>1.052682557</v>
      </c>
      <c r="H38" s="262">
        <f t="shared" si="9"/>
        <v>6.94492435</v>
      </c>
      <c r="I38" s="239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</row>
    <row r="39" spans="1:21" s="231" customFormat="1" ht="39.6" x14ac:dyDescent="0.25">
      <c r="A39" s="219" t="s">
        <v>84</v>
      </c>
      <c r="B39" s="220" t="s">
        <v>85</v>
      </c>
      <c r="C39" s="237">
        <v>1</v>
      </c>
      <c r="D39" s="220" t="s">
        <v>431</v>
      </c>
      <c r="E39" s="220" t="s">
        <v>431</v>
      </c>
      <c r="F39" s="273">
        <v>54305</v>
      </c>
      <c r="G39" s="257">
        <f t="shared" si="8"/>
        <v>1.5205725830000001</v>
      </c>
      <c r="H39" s="262">
        <f t="shared" si="9"/>
        <v>10.031762649999999</v>
      </c>
      <c r="I39" s="239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</row>
    <row r="40" spans="1:21" s="231" customFormat="1" ht="39.6" x14ac:dyDescent="0.25">
      <c r="A40" s="219" t="s">
        <v>84</v>
      </c>
      <c r="B40" s="220" t="s">
        <v>434</v>
      </c>
      <c r="C40" s="237">
        <v>1</v>
      </c>
      <c r="D40" s="220" t="s">
        <v>431</v>
      </c>
      <c r="E40" s="220" t="s">
        <v>431</v>
      </c>
      <c r="F40" s="273">
        <v>35786</v>
      </c>
      <c r="G40" s="257">
        <f t="shared" si="8"/>
        <v>1.0020294716</v>
      </c>
      <c r="H40" s="262">
        <f t="shared" si="9"/>
        <v>6.6107477799999996</v>
      </c>
      <c r="I40" s="239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</row>
    <row r="41" spans="1:21" s="234" customFormat="1" ht="21" customHeight="1" x14ac:dyDescent="0.25">
      <c r="A41" s="274" t="s">
        <v>449</v>
      </c>
      <c r="B41" s="224" t="s">
        <v>450</v>
      </c>
      <c r="C41" s="275"/>
      <c r="D41" s="224" t="s">
        <v>440</v>
      </c>
      <c r="E41" s="224" t="s">
        <v>440</v>
      </c>
      <c r="F41" s="270">
        <v>71078.400000000009</v>
      </c>
      <c r="G41" s="257">
        <f>F41*0.0000280006</f>
        <v>1.9902378470400004</v>
      </c>
      <c r="H41" s="262">
        <f t="shared" si="9"/>
        <v>13.130312832000001</v>
      </c>
      <c r="I41" s="233"/>
      <c r="J41" s="285"/>
      <c r="K41" s="285"/>
      <c r="L41" s="286"/>
      <c r="M41" s="286"/>
      <c r="N41" s="286"/>
      <c r="O41" s="286"/>
      <c r="P41" s="286"/>
      <c r="Q41" s="286"/>
      <c r="R41" s="286"/>
      <c r="S41" s="286"/>
      <c r="T41" s="286"/>
      <c r="U41" s="286"/>
    </row>
    <row r="42" spans="1:21" s="234" customFormat="1" ht="26.4" x14ac:dyDescent="0.25">
      <c r="A42" s="223" t="s">
        <v>87</v>
      </c>
      <c r="B42" s="224" t="s">
        <v>451</v>
      </c>
      <c r="C42" s="275">
        <v>1</v>
      </c>
      <c r="D42" s="224" t="s">
        <v>440</v>
      </c>
      <c r="E42" s="224" t="s">
        <v>440</v>
      </c>
      <c r="F42" s="270">
        <v>135527.20000000001</v>
      </c>
      <c r="G42" s="257">
        <f>F42*0.0000280006</f>
        <v>3.7948429163200004</v>
      </c>
      <c r="H42" s="262">
        <f t="shared" si="9"/>
        <v>25.035939656000004</v>
      </c>
      <c r="I42" s="233"/>
      <c r="J42" s="285"/>
      <c r="K42" s="285"/>
      <c r="L42" s="286"/>
      <c r="M42" s="286"/>
      <c r="N42" s="286"/>
      <c r="O42" s="286"/>
      <c r="P42" s="286"/>
      <c r="Q42" s="286"/>
      <c r="R42" s="286"/>
      <c r="S42" s="286"/>
      <c r="T42" s="286"/>
      <c r="U42" s="286"/>
    </row>
    <row r="43" spans="1:21" s="234" customFormat="1" x14ac:dyDescent="0.25">
      <c r="A43" s="223" t="s">
        <v>87</v>
      </c>
      <c r="B43" s="224" t="s">
        <v>452</v>
      </c>
      <c r="C43" s="275">
        <v>1</v>
      </c>
      <c r="D43" s="224" t="s">
        <v>440</v>
      </c>
      <c r="E43" s="224" t="s">
        <v>440</v>
      </c>
      <c r="F43" s="270">
        <v>166906.40000000002</v>
      </c>
      <c r="G43" s="257">
        <f>F43*0.0000280006</f>
        <v>4.6734793438400004</v>
      </c>
      <c r="H43" s="262">
        <f t="shared" si="9"/>
        <v>30.832619272000006</v>
      </c>
      <c r="I43" s="233"/>
      <c r="J43" s="285"/>
      <c r="K43" s="285"/>
      <c r="L43" s="286"/>
      <c r="M43" s="286"/>
      <c r="N43" s="286"/>
      <c r="O43" s="286"/>
      <c r="P43" s="286"/>
      <c r="Q43" s="286"/>
      <c r="R43" s="286"/>
      <c r="S43" s="286"/>
      <c r="T43" s="286"/>
      <c r="U43" s="286"/>
    </row>
    <row r="44" spans="1:21" s="234" customFormat="1" ht="39.6" x14ac:dyDescent="0.25">
      <c r="A44" s="223" t="s">
        <v>87</v>
      </c>
      <c r="B44" s="224" t="s">
        <v>453</v>
      </c>
      <c r="C44" s="275">
        <v>1</v>
      </c>
      <c r="D44" s="224" t="s">
        <v>440</v>
      </c>
      <c r="E44" s="224" t="s">
        <v>440</v>
      </c>
      <c r="F44" s="270">
        <v>86091.200000000012</v>
      </c>
      <c r="G44" s="257">
        <f>F44*0.0000280006</f>
        <v>2.4106052547200005</v>
      </c>
      <c r="H44" s="262">
        <f t="shared" si="9"/>
        <v>15.903627376000003</v>
      </c>
      <c r="I44" s="233"/>
      <c r="J44" s="285"/>
      <c r="K44" s="285"/>
      <c r="L44" s="286"/>
      <c r="M44" s="286"/>
      <c r="N44" s="286"/>
      <c r="O44" s="286"/>
      <c r="P44" s="286"/>
      <c r="Q44" s="286"/>
      <c r="R44" s="286"/>
      <c r="S44" s="286"/>
      <c r="T44" s="286"/>
      <c r="U44" s="286"/>
    </row>
    <row r="45" spans="1:21" s="231" customFormat="1" x14ac:dyDescent="0.25">
      <c r="A45" s="219" t="s">
        <v>92</v>
      </c>
      <c r="B45" s="220" t="s">
        <v>93</v>
      </c>
      <c r="C45" s="237">
        <v>1</v>
      </c>
      <c r="D45" s="241" t="s">
        <v>18</v>
      </c>
      <c r="E45" s="220" t="s">
        <v>444</v>
      </c>
      <c r="F45" s="258">
        <v>272178.40000000002</v>
      </c>
      <c r="G45" s="257">
        <f t="shared" ref="G45:G58" si="10">F45*0.0000280006</f>
        <v>7.6211585070400005</v>
      </c>
      <c r="H45" s="262">
        <f t="shared" ref="H45:H58" si="11">F45*0.00018473</f>
        <v>50.279515832000001</v>
      </c>
      <c r="I45" s="233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</row>
    <row r="46" spans="1:21" s="231" customFormat="1" ht="26.4" x14ac:dyDescent="0.25">
      <c r="A46" s="219" t="s">
        <v>92</v>
      </c>
      <c r="B46" s="220" t="s">
        <v>95</v>
      </c>
      <c r="C46" s="237">
        <v>1</v>
      </c>
      <c r="D46" s="241" t="s">
        <v>18</v>
      </c>
      <c r="E46" s="220" t="s">
        <v>445</v>
      </c>
      <c r="F46" s="258">
        <v>125472</v>
      </c>
      <c r="G46" s="257">
        <f t="shared" si="10"/>
        <v>3.5132912832000001</v>
      </c>
      <c r="H46" s="262">
        <f t="shared" si="11"/>
        <v>23.178442560000001</v>
      </c>
      <c r="I46" s="233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</row>
    <row r="47" spans="1:21" s="231" customFormat="1" ht="39.6" x14ac:dyDescent="0.25">
      <c r="A47" s="219" t="s">
        <v>97</v>
      </c>
      <c r="B47" s="220" t="s">
        <v>98</v>
      </c>
      <c r="C47" s="237">
        <v>1</v>
      </c>
      <c r="D47" s="220" t="s">
        <v>431</v>
      </c>
      <c r="E47" s="242" t="s">
        <v>431</v>
      </c>
      <c r="F47" s="257">
        <v>37595</v>
      </c>
      <c r="G47" s="257">
        <f t="shared" si="10"/>
        <v>1.052682557</v>
      </c>
      <c r="H47" s="262">
        <f t="shared" si="11"/>
        <v>6.94492435</v>
      </c>
      <c r="I47" s="239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</row>
    <row r="48" spans="1:21" s="231" customFormat="1" x14ac:dyDescent="0.25">
      <c r="A48" s="219" t="s">
        <v>99</v>
      </c>
      <c r="B48" s="220" t="s">
        <v>100</v>
      </c>
      <c r="C48" s="237">
        <v>1</v>
      </c>
      <c r="D48" s="241" t="s">
        <v>91</v>
      </c>
      <c r="E48" s="241" t="s">
        <v>91</v>
      </c>
      <c r="F48" s="258">
        <v>227</v>
      </c>
      <c r="G48" s="257">
        <f t="shared" si="10"/>
        <v>6.3561362000000001E-3</v>
      </c>
      <c r="H48" s="262">
        <f t="shared" si="11"/>
        <v>4.1933709999999999E-2</v>
      </c>
      <c r="I48" s="233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</row>
    <row r="49" spans="1:21" s="231" customFormat="1" ht="26.4" x14ac:dyDescent="0.25">
      <c r="A49" s="219" t="s">
        <v>99</v>
      </c>
      <c r="B49" s="220" t="s">
        <v>102</v>
      </c>
      <c r="C49" s="237">
        <v>1</v>
      </c>
      <c r="D49" s="241" t="s">
        <v>91</v>
      </c>
      <c r="E49" s="241" t="s">
        <v>91</v>
      </c>
      <c r="F49" s="258">
        <v>264</v>
      </c>
      <c r="G49" s="257">
        <f t="shared" si="10"/>
        <v>7.3921584000000004E-3</v>
      </c>
      <c r="H49" s="262">
        <f t="shared" si="11"/>
        <v>4.8768720000000002E-2</v>
      </c>
      <c r="I49" s="233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</row>
    <row r="50" spans="1:21" s="231" customFormat="1" ht="26.4" x14ac:dyDescent="0.25">
      <c r="A50" s="219" t="s">
        <v>99</v>
      </c>
      <c r="B50" s="220" t="s">
        <v>103</v>
      </c>
      <c r="C50" s="237">
        <v>1</v>
      </c>
      <c r="D50" s="241" t="s">
        <v>91</v>
      </c>
      <c r="E50" s="241" t="s">
        <v>91</v>
      </c>
      <c r="F50" s="258">
        <v>362</v>
      </c>
      <c r="G50" s="257">
        <f t="shared" si="10"/>
        <v>1.01362172E-2</v>
      </c>
      <c r="H50" s="262">
        <f t="shared" si="11"/>
        <v>6.6872260000000003E-2</v>
      </c>
      <c r="I50" s="233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</row>
    <row r="51" spans="1:21" s="231" customFormat="1" ht="41.1" customHeight="1" x14ac:dyDescent="0.25">
      <c r="A51" s="219" t="s">
        <v>436</v>
      </c>
      <c r="B51" s="220" t="s">
        <v>437</v>
      </c>
      <c r="C51" s="237">
        <v>1</v>
      </c>
      <c r="D51" s="220" t="s">
        <v>431</v>
      </c>
      <c r="E51" s="220" t="s">
        <v>431</v>
      </c>
      <c r="F51" s="258">
        <v>10001</v>
      </c>
      <c r="G51" s="257">
        <f t="shared" si="10"/>
        <v>0.2800340006</v>
      </c>
      <c r="H51" s="262">
        <f t="shared" si="11"/>
        <v>1.8474847299999999</v>
      </c>
      <c r="I51" s="239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</row>
    <row r="52" spans="1:21" s="231" customFormat="1" ht="41.1" customHeight="1" x14ac:dyDescent="0.25">
      <c r="A52" s="219" t="s">
        <v>436</v>
      </c>
      <c r="B52" s="220" t="s">
        <v>429</v>
      </c>
      <c r="C52" s="237">
        <v>1</v>
      </c>
      <c r="D52" s="220" t="s">
        <v>431</v>
      </c>
      <c r="E52" s="220" t="s">
        <v>431</v>
      </c>
      <c r="F52" s="258">
        <v>30985</v>
      </c>
      <c r="G52" s="257">
        <f t="shared" si="10"/>
        <v>0.86759859100000003</v>
      </c>
      <c r="H52" s="262">
        <f t="shared" si="11"/>
        <v>5.7238590499999997</v>
      </c>
      <c r="I52" s="239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</row>
    <row r="53" spans="1:21" s="234" customFormat="1" x14ac:dyDescent="0.25">
      <c r="A53" s="223" t="s">
        <v>454</v>
      </c>
      <c r="B53" s="224" t="s">
        <v>455</v>
      </c>
      <c r="C53" s="275">
        <v>1</v>
      </c>
      <c r="D53" s="224" t="s">
        <v>440</v>
      </c>
      <c r="E53" s="224" t="s">
        <v>440</v>
      </c>
      <c r="F53" s="276">
        <v>121253.6</v>
      </c>
      <c r="G53" s="271">
        <f t="shared" si="10"/>
        <v>3.3951735521600002</v>
      </c>
      <c r="H53" s="271">
        <f t="shared" si="11"/>
        <v>22.399177528000003</v>
      </c>
      <c r="I53" s="233"/>
      <c r="J53" s="285"/>
      <c r="K53" s="285"/>
      <c r="L53" s="286"/>
      <c r="M53" s="286"/>
      <c r="N53" s="286"/>
      <c r="O53" s="286"/>
      <c r="P53" s="286"/>
      <c r="Q53" s="286"/>
      <c r="R53" s="286"/>
      <c r="S53" s="286"/>
      <c r="T53" s="286"/>
      <c r="U53" s="286"/>
    </row>
    <row r="54" spans="1:21" s="231" customFormat="1" x14ac:dyDescent="0.25">
      <c r="A54" s="219" t="s">
        <v>104</v>
      </c>
      <c r="B54" s="220" t="s">
        <v>105</v>
      </c>
      <c r="C54" s="237">
        <v>1</v>
      </c>
      <c r="D54" s="241" t="s">
        <v>91</v>
      </c>
      <c r="E54" s="241" t="s">
        <v>91</v>
      </c>
      <c r="F54" s="258">
        <v>362</v>
      </c>
      <c r="G54" s="257">
        <f t="shared" si="10"/>
        <v>1.01362172E-2</v>
      </c>
      <c r="H54" s="262">
        <f t="shared" si="11"/>
        <v>6.6872260000000003E-2</v>
      </c>
      <c r="I54" s="233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</row>
    <row r="55" spans="1:21" s="231" customFormat="1" x14ac:dyDescent="0.25">
      <c r="A55" s="219" t="s">
        <v>104</v>
      </c>
      <c r="B55" s="220" t="s">
        <v>106</v>
      </c>
      <c r="C55" s="237">
        <v>1</v>
      </c>
      <c r="D55" s="241" t="s">
        <v>91</v>
      </c>
      <c r="E55" s="241" t="s">
        <v>91</v>
      </c>
      <c r="F55" s="258">
        <v>193</v>
      </c>
      <c r="G55" s="257">
        <f t="shared" si="10"/>
        <v>5.4041158000000004E-3</v>
      </c>
      <c r="H55" s="262">
        <f t="shared" si="11"/>
        <v>3.565289E-2</v>
      </c>
      <c r="I55" s="233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</row>
    <row r="56" spans="1:21" s="231" customFormat="1" ht="39.6" x14ac:dyDescent="0.25">
      <c r="A56" s="219" t="s">
        <v>107</v>
      </c>
      <c r="B56" s="220" t="s">
        <v>108</v>
      </c>
      <c r="C56" s="237">
        <v>1</v>
      </c>
      <c r="D56" s="220" t="s">
        <v>431</v>
      </c>
      <c r="E56" s="220" t="s">
        <v>431</v>
      </c>
      <c r="F56" s="257">
        <v>56816</v>
      </c>
      <c r="G56" s="257">
        <f t="shared" si="10"/>
        <v>1.5908820896</v>
      </c>
      <c r="H56" s="262">
        <f t="shared" si="11"/>
        <v>10.495619680000001</v>
      </c>
      <c r="I56" s="239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</row>
    <row r="57" spans="1:21" s="231" customFormat="1" ht="39.6" x14ac:dyDescent="0.25">
      <c r="A57" s="219" t="s">
        <v>109</v>
      </c>
      <c r="B57" s="220" t="s">
        <v>429</v>
      </c>
      <c r="C57" s="237">
        <v>1</v>
      </c>
      <c r="D57" s="220" t="s">
        <v>431</v>
      </c>
      <c r="E57" s="220" t="s">
        <v>431</v>
      </c>
      <c r="F57" s="273">
        <v>34990</v>
      </c>
      <c r="G57" s="257">
        <f t="shared" si="10"/>
        <v>0.97974099400000003</v>
      </c>
      <c r="H57" s="262">
        <f t="shared" si="11"/>
        <v>6.4637026999999998</v>
      </c>
      <c r="I57" s="239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</row>
    <row r="58" spans="1:21" s="231" customFormat="1" ht="39.6" x14ac:dyDescent="0.25">
      <c r="A58" s="277" t="s">
        <v>109</v>
      </c>
      <c r="B58" s="220" t="s">
        <v>430</v>
      </c>
      <c r="C58" s="237">
        <v>1</v>
      </c>
      <c r="D58" s="220" t="s">
        <v>431</v>
      </c>
      <c r="E58" s="220" t="s">
        <v>431</v>
      </c>
      <c r="F58" s="273">
        <v>11769</v>
      </c>
      <c r="G58" s="257">
        <f t="shared" si="10"/>
        <v>0.3295390614</v>
      </c>
      <c r="H58" s="262">
        <f t="shared" si="11"/>
        <v>2.1740873700000001</v>
      </c>
      <c r="I58" s="239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</row>
    <row r="59" spans="1:21" s="231" customFormat="1" x14ac:dyDescent="0.25">
      <c r="A59" s="219" t="s">
        <v>44</v>
      </c>
      <c r="B59" s="220"/>
      <c r="C59" s="226">
        <f>SUM(C17:C58)</f>
        <v>40</v>
      </c>
      <c r="D59" s="220"/>
      <c r="E59" s="220"/>
      <c r="F59" s="243">
        <f>SUM(F18:F57)</f>
        <v>8015656.0000000009</v>
      </c>
      <c r="G59" s="243">
        <f>SUM(G18:G58)</f>
        <v>224.77271645499991</v>
      </c>
      <c r="H59" s="243">
        <f>SUM(H18:H58)</f>
        <v>1482.9062202500006</v>
      </c>
      <c r="I59" s="230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</row>
    <row r="60" spans="1:21" s="231" customFormat="1" x14ac:dyDescent="0.25">
      <c r="I60" s="230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</row>
    <row r="61" spans="1:21" s="231" customFormat="1" ht="21" x14ac:dyDescent="0.25">
      <c r="A61" s="323" t="s">
        <v>123</v>
      </c>
      <c r="B61" s="323"/>
      <c r="C61" s="323"/>
      <c r="D61" s="323"/>
      <c r="E61" s="323"/>
      <c r="F61" s="323"/>
      <c r="G61" s="323"/>
      <c r="H61" s="323"/>
      <c r="I61" s="230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</row>
    <row r="62" spans="1:21" s="231" customFormat="1" ht="39.6" x14ac:dyDescent="0.25">
      <c r="A62" s="267" t="s">
        <v>1</v>
      </c>
      <c r="B62" s="264" t="s">
        <v>2</v>
      </c>
      <c r="C62" s="264" t="s">
        <v>3</v>
      </c>
      <c r="D62" s="264" t="s">
        <v>4</v>
      </c>
      <c r="E62" s="264" t="s">
        <v>5</v>
      </c>
      <c r="F62" s="267" t="s">
        <v>8</v>
      </c>
      <c r="G62" s="264" t="s">
        <v>9</v>
      </c>
      <c r="H62" s="264" t="s">
        <v>10</v>
      </c>
      <c r="I62" s="232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</row>
    <row r="63" spans="1:21" s="231" customFormat="1" x14ac:dyDescent="0.25">
      <c r="A63" s="219" t="s">
        <v>124</v>
      </c>
      <c r="B63" s="260" t="s">
        <v>125</v>
      </c>
      <c r="C63" s="261">
        <v>1</v>
      </c>
      <c r="D63" s="241" t="s">
        <v>91</v>
      </c>
      <c r="E63" s="241" t="s">
        <v>91</v>
      </c>
      <c r="F63" s="262">
        <f>367*360</f>
        <v>132120</v>
      </c>
      <c r="G63" s="257">
        <f>F63*0.0000280006</f>
        <v>3.6994392720000002</v>
      </c>
      <c r="H63" s="262">
        <f>F63*0.00018473</f>
        <v>24.4065276</v>
      </c>
      <c r="I63" s="233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</row>
    <row r="64" spans="1:21" s="231" customFormat="1" x14ac:dyDescent="0.25">
      <c r="A64" s="219" t="s">
        <v>124</v>
      </c>
      <c r="B64" s="260" t="s">
        <v>127</v>
      </c>
      <c r="C64" s="261">
        <v>1</v>
      </c>
      <c r="D64" s="241" t="s">
        <v>91</v>
      </c>
      <c r="E64" s="241" t="s">
        <v>91</v>
      </c>
      <c r="F64" s="262">
        <f>260*360</f>
        <v>93600</v>
      </c>
      <c r="G64" s="257">
        <f>F64*0.0000280006</f>
        <v>2.6208561600000002</v>
      </c>
      <c r="H64" s="262">
        <f>F64*0.00018473</f>
        <v>17.290728000000001</v>
      </c>
      <c r="I64" s="233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</row>
    <row r="65" spans="1:245" s="231" customFormat="1" x14ac:dyDescent="0.25">
      <c r="A65" s="219" t="s">
        <v>124</v>
      </c>
      <c r="B65" s="260" t="s">
        <v>128</v>
      </c>
      <c r="C65" s="263">
        <v>1</v>
      </c>
      <c r="D65" s="241" t="s">
        <v>91</v>
      </c>
      <c r="E65" s="241" t="s">
        <v>91</v>
      </c>
      <c r="F65" s="262">
        <f>223*360</f>
        <v>80280</v>
      </c>
      <c r="G65" s="257">
        <f>F65*0.0000280006</f>
        <v>2.2478881680000002</v>
      </c>
      <c r="H65" s="262">
        <f>F65*0.00018473</f>
        <v>14.830124400000001</v>
      </c>
      <c r="I65" s="233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</row>
    <row r="66" spans="1:245" s="231" customFormat="1" x14ac:dyDescent="0.25">
      <c r="A66" s="219" t="s">
        <v>44</v>
      </c>
      <c r="B66" s="264"/>
      <c r="C66" s="265">
        <f>SUM(C63:C65)</f>
        <v>3</v>
      </c>
      <c r="D66" s="264"/>
      <c r="E66" s="264"/>
      <c r="F66" s="266">
        <f>SUM(F63:F65)</f>
        <v>306000</v>
      </c>
      <c r="G66" s="266">
        <f>SUM(G63:G65)</f>
        <v>8.5681836000000011</v>
      </c>
      <c r="H66" s="266">
        <f>SUM(H63:H65)</f>
        <v>56.527380000000008</v>
      </c>
      <c r="I66" s="230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</row>
    <row r="67" spans="1:245" s="231" customFormat="1" ht="21" x14ac:dyDescent="0.25">
      <c r="A67" s="321" t="s">
        <v>129</v>
      </c>
      <c r="B67" s="321"/>
      <c r="C67" s="321"/>
      <c r="D67" s="321"/>
      <c r="E67" s="321"/>
      <c r="F67" s="321"/>
      <c r="G67" s="321"/>
      <c r="H67" s="321"/>
      <c r="I67" s="245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</row>
    <row r="68" spans="1:245" s="231" customFormat="1" ht="39.6" x14ac:dyDescent="0.25">
      <c r="A68" s="267" t="s">
        <v>1</v>
      </c>
      <c r="B68" s="264" t="s">
        <v>2</v>
      </c>
      <c r="C68" s="264" t="s">
        <v>3</v>
      </c>
      <c r="D68" s="264" t="s">
        <v>4</v>
      </c>
      <c r="E68" s="264" t="s">
        <v>5</v>
      </c>
      <c r="F68" s="267" t="s">
        <v>8</v>
      </c>
      <c r="G68" s="264" t="s">
        <v>9</v>
      </c>
      <c r="H68" s="264" t="s">
        <v>10</v>
      </c>
      <c r="I68" s="232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</row>
    <row r="69" spans="1:245" s="229" customFormat="1" ht="33.6" x14ac:dyDescent="0.25">
      <c r="A69" s="219" t="s">
        <v>130</v>
      </c>
      <c r="B69" s="220" t="s">
        <v>131</v>
      </c>
      <c r="C69" s="220">
        <v>1</v>
      </c>
      <c r="D69" s="220" t="s">
        <v>132</v>
      </c>
      <c r="E69" s="220" t="s">
        <v>133</v>
      </c>
      <c r="F69" s="258">
        <v>98000</v>
      </c>
      <c r="G69" s="257">
        <f t="shared" ref="G69:G108" si="12">F69*0.0000280006</f>
        <v>2.7440587999999999</v>
      </c>
      <c r="H69" s="262">
        <f t="shared" ref="H69:H108" si="13">F69*0.00018473</f>
        <v>18.103539999999999</v>
      </c>
      <c r="I69" s="292"/>
      <c r="J69" s="287"/>
      <c r="K69" s="287"/>
      <c r="L69" s="287"/>
      <c r="M69" s="288"/>
      <c r="N69" s="288"/>
      <c r="O69" s="289"/>
      <c r="P69" s="287"/>
      <c r="Q69" s="287"/>
      <c r="R69" s="287"/>
      <c r="S69" s="287"/>
      <c r="T69" s="290"/>
      <c r="U69" s="290"/>
      <c r="V69" s="278"/>
      <c r="AA69" s="246"/>
      <c r="AB69" s="246"/>
      <c r="AC69" s="247"/>
      <c r="AH69" s="248"/>
      <c r="AI69" s="248"/>
      <c r="AO69" s="246"/>
      <c r="AP69" s="246"/>
      <c r="AQ69" s="247"/>
      <c r="AV69" s="248"/>
      <c r="AW69" s="248"/>
      <c r="BC69" s="246"/>
      <c r="BD69" s="246"/>
      <c r="BE69" s="247"/>
      <c r="BJ69" s="248"/>
      <c r="BK69" s="248"/>
      <c r="BQ69" s="246"/>
      <c r="BR69" s="246"/>
      <c r="BS69" s="247"/>
      <c r="BX69" s="248"/>
      <c r="BY69" s="248"/>
      <c r="CE69" s="246"/>
      <c r="CF69" s="246"/>
      <c r="CG69" s="247"/>
      <c r="CL69" s="248"/>
      <c r="CM69" s="248"/>
      <c r="CS69" s="246"/>
      <c r="CT69" s="246"/>
      <c r="CU69" s="247"/>
      <c r="CZ69" s="248"/>
      <c r="DA69" s="248"/>
      <c r="DG69" s="246"/>
      <c r="DH69" s="246"/>
      <c r="DI69" s="247"/>
      <c r="DN69" s="248"/>
      <c r="DO69" s="248"/>
      <c r="DU69" s="246"/>
      <c r="DV69" s="246"/>
      <c r="DW69" s="247"/>
      <c r="EB69" s="248"/>
      <c r="EC69" s="248"/>
      <c r="EI69" s="246"/>
      <c r="EJ69" s="246"/>
      <c r="EK69" s="247"/>
      <c r="EP69" s="248"/>
      <c r="EQ69" s="248"/>
      <c r="EW69" s="246"/>
      <c r="EX69" s="246"/>
      <c r="EY69" s="247"/>
      <c r="FD69" s="248"/>
      <c r="FE69" s="248"/>
      <c r="FK69" s="246"/>
      <c r="FL69" s="246"/>
      <c r="FM69" s="247"/>
      <c r="FR69" s="248"/>
      <c r="FS69" s="248"/>
      <c r="FY69" s="246"/>
      <c r="FZ69" s="246"/>
      <c r="GA69" s="247"/>
      <c r="GF69" s="248"/>
      <c r="GG69" s="248"/>
      <c r="GM69" s="246"/>
      <c r="GN69" s="246"/>
      <c r="GO69" s="247"/>
      <c r="GT69" s="248"/>
      <c r="GU69" s="248"/>
      <c r="HA69" s="246"/>
      <c r="HB69" s="246"/>
      <c r="HC69" s="247"/>
      <c r="HH69" s="248"/>
      <c r="HI69" s="248"/>
      <c r="HO69" s="246"/>
      <c r="HP69" s="246"/>
      <c r="HQ69" s="247"/>
      <c r="HV69" s="248"/>
      <c r="HW69" s="248"/>
      <c r="IC69" s="246"/>
      <c r="ID69" s="246"/>
      <c r="IE69" s="247"/>
      <c r="IJ69" s="248"/>
      <c r="IK69" s="248"/>
    </row>
    <row r="70" spans="1:245" s="229" customFormat="1" ht="26.4" x14ac:dyDescent="0.25">
      <c r="A70" s="219" t="s">
        <v>137</v>
      </c>
      <c r="B70" s="220" t="s">
        <v>138</v>
      </c>
      <c r="C70" s="220">
        <v>1</v>
      </c>
      <c r="D70" s="220" t="s">
        <v>132</v>
      </c>
      <c r="E70" s="220" t="s">
        <v>132</v>
      </c>
      <c r="F70" s="268">
        <v>191000</v>
      </c>
      <c r="G70" s="257">
        <f t="shared" si="12"/>
        <v>5.3481146000000006</v>
      </c>
      <c r="H70" s="262">
        <f t="shared" si="13"/>
        <v>35.283430000000003</v>
      </c>
      <c r="I70" s="293"/>
      <c r="J70" s="287"/>
      <c r="K70" s="287"/>
      <c r="L70" s="287"/>
      <c r="M70" s="288"/>
      <c r="N70" s="288"/>
      <c r="O70" s="289"/>
      <c r="P70" s="287"/>
      <c r="Q70" s="287"/>
      <c r="R70" s="287"/>
      <c r="S70" s="287"/>
      <c r="T70" s="290"/>
      <c r="U70" s="290"/>
      <c r="V70" s="278"/>
      <c r="AA70" s="246"/>
      <c r="AB70" s="246"/>
      <c r="AC70" s="247"/>
      <c r="AH70" s="248"/>
      <c r="AI70" s="248"/>
      <c r="AO70" s="246"/>
      <c r="AP70" s="246"/>
      <c r="AQ70" s="247"/>
      <c r="AV70" s="248"/>
      <c r="AW70" s="248"/>
      <c r="BC70" s="246"/>
      <c r="BD70" s="246"/>
      <c r="BE70" s="247"/>
      <c r="BJ70" s="248"/>
      <c r="BK70" s="248"/>
      <c r="BQ70" s="246"/>
      <c r="BR70" s="246"/>
      <c r="BS70" s="247"/>
      <c r="BX70" s="248"/>
      <c r="BY70" s="248"/>
      <c r="CE70" s="246"/>
      <c r="CF70" s="246"/>
      <c r="CG70" s="247"/>
      <c r="CL70" s="248"/>
      <c r="CM70" s="248"/>
      <c r="CS70" s="246"/>
      <c r="CT70" s="246"/>
      <c r="CU70" s="247"/>
      <c r="CZ70" s="248"/>
      <c r="DA70" s="248"/>
      <c r="DG70" s="246"/>
      <c r="DH70" s="246"/>
      <c r="DI70" s="247"/>
      <c r="DN70" s="248"/>
      <c r="DO70" s="248"/>
      <c r="DU70" s="246"/>
      <c r="DV70" s="246"/>
      <c r="DW70" s="247"/>
      <c r="EB70" s="248"/>
      <c r="EC70" s="248"/>
      <c r="EI70" s="246"/>
      <c r="EJ70" s="246"/>
      <c r="EK70" s="247"/>
      <c r="EP70" s="248"/>
      <c r="EQ70" s="248"/>
      <c r="EW70" s="246"/>
      <c r="EX70" s="246"/>
      <c r="EY70" s="247"/>
      <c r="FD70" s="248"/>
      <c r="FE70" s="248"/>
      <c r="FK70" s="246"/>
      <c r="FL70" s="246"/>
      <c r="FM70" s="247"/>
      <c r="FR70" s="248"/>
      <c r="FS70" s="248"/>
      <c r="FY70" s="246"/>
      <c r="FZ70" s="246"/>
      <c r="GA70" s="247"/>
      <c r="GF70" s="248"/>
      <c r="GG70" s="248"/>
      <c r="GM70" s="246"/>
      <c r="GN70" s="246"/>
      <c r="GO70" s="247"/>
      <c r="GT70" s="248"/>
      <c r="GU70" s="248"/>
      <c r="HA70" s="246"/>
      <c r="HB70" s="246"/>
      <c r="HC70" s="247"/>
      <c r="HH70" s="248"/>
      <c r="HI70" s="248"/>
      <c r="HO70" s="246"/>
      <c r="HP70" s="246"/>
      <c r="HQ70" s="247"/>
      <c r="HV70" s="248"/>
      <c r="HW70" s="248"/>
      <c r="IC70" s="246"/>
      <c r="ID70" s="246"/>
      <c r="IE70" s="247"/>
      <c r="IJ70" s="248"/>
      <c r="IK70" s="248"/>
    </row>
    <row r="71" spans="1:245" s="230" customFormat="1" x14ac:dyDescent="0.25">
      <c r="A71" s="219" t="s">
        <v>141</v>
      </c>
      <c r="B71" s="220" t="s">
        <v>142</v>
      </c>
      <c r="C71" s="220">
        <v>1</v>
      </c>
      <c r="D71" s="220" t="s">
        <v>132</v>
      </c>
      <c r="E71" s="220" t="s">
        <v>132</v>
      </c>
      <c r="F71" s="268">
        <v>135000</v>
      </c>
      <c r="G71" s="257">
        <f t="shared" si="12"/>
        <v>3.780081</v>
      </c>
      <c r="H71" s="262">
        <f t="shared" si="13"/>
        <v>24.938549999999999</v>
      </c>
      <c r="I71" s="293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</row>
    <row r="72" spans="1:245" s="230" customFormat="1" x14ac:dyDescent="0.25">
      <c r="A72" s="219" t="s">
        <v>143</v>
      </c>
      <c r="B72" s="220" t="s">
        <v>144</v>
      </c>
      <c r="C72" s="220">
        <v>1</v>
      </c>
      <c r="D72" s="220" t="s">
        <v>18</v>
      </c>
      <c r="E72" s="220" t="s">
        <v>444</v>
      </c>
      <c r="F72" s="258">
        <v>167447.20000000001</v>
      </c>
      <c r="G72" s="257">
        <f t="shared" si="12"/>
        <v>4.6886220683200008</v>
      </c>
      <c r="H72" s="262">
        <f t="shared" si="13"/>
        <v>30.932521256000001</v>
      </c>
      <c r="I72" s="294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</row>
    <row r="73" spans="1:245" s="231" customFormat="1" ht="29.1" customHeight="1" x14ac:dyDescent="0.25">
      <c r="A73" s="221" t="s">
        <v>145</v>
      </c>
      <c r="B73" s="222" t="s">
        <v>146</v>
      </c>
      <c r="C73" s="222">
        <v>1</v>
      </c>
      <c r="D73" s="222" t="s">
        <v>132</v>
      </c>
      <c r="E73" s="222" t="s">
        <v>32</v>
      </c>
      <c r="F73" s="269">
        <v>1511328</v>
      </c>
      <c r="G73" s="257">
        <f>F73*0.0000280006</f>
        <v>42.3180907968</v>
      </c>
      <c r="H73" s="262">
        <f t="shared" si="13"/>
        <v>279.18762143999999</v>
      </c>
      <c r="I73" s="294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</row>
    <row r="74" spans="1:245" s="231" customFormat="1" ht="28.35" customHeight="1" x14ac:dyDescent="0.25">
      <c r="A74" s="221" t="s">
        <v>147</v>
      </c>
      <c r="B74" s="222" t="s">
        <v>148</v>
      </c>
      <c r="C74" s="222">
        <v>1</v>
      </c>
      <c r="D74" s="222" t="s">
        <v>132</v>
      </c>
      <c r="E74" s="222" t="s">
        <v>32</v>
      </c>
      <c r="F74" s="269">
        <v>1544876</v>
      </c>
      <c r="G74" s="257">
        <f>F74*0.0000280006</f>
        <v>43.257454925600001</v>
      </c>
      <c r="H74" s="262">
        <f t="shared" si="13"/>
        <v>285.38494348</v>
      </c>
      <c r="I74" s="294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</row>
    <row r="75" spans="1:245" s="231" customFormat="1" x14ac:dyDescent="0.25">
      <c r="A75" s="219" t="s">
        <v>149</v>
      </c>
      <c r="B75" s="220" t="s">
        <v>150</v>
      </c>
      <c r="C75" s="220">
        <v>1</v>
      </c>
      <c r="D75" s="220" t="s">
        <v>151</v>
      </c>
      <c r="E75" s="220" t="s">
        <v>151</v>
      </c>
      <c r="F75" s="258">
        <v>1588.3</v>
      </c>
      <c r="G75" s="257">
        <f t="shared" si="12"/>
        <v>4.4473352979999999E-2</v>
      </c>
      <c r="H75" s="262">
        <f t="shared" si="13"/>
        <v>0.29340665900000001</v>
      </c>
      <c r="I75" s="295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</row>
    <row r="76" spans="1:245" s="234" customFormat="1" ht="26.4" x14ac:dyDescent="0.25">
      <c r="A76" s="223" t="s">
        <v>456</v>
      </c>
      <c r="B76" s="224" t="s">
        <v>457</v>
      </c>
      <c r="C76" s="224">
        <v>1</v>
      </c>
      <c r="D76" s="224" t="s">
        <v>440</v>
      </c>
      <c r="E76" s="224" t="s">
        <v>440</v>
      </c>
      <c r="F76" s="270">
        <v>78792</v>
      </c>
      <c r="G76" s="271">
        <f t="shared" si="12"/>
        <v>2.2062232752000002</v>
      </c>
      <c r="H76" s="271">
        <f t="shared" si="13"/>
        <v>14.555246159999999</v>
      </c>
      <c r="I76" s="294"/>
      <c r="J76" s="285"/>
      <c r="K76" s="285"/>
      <c r="L76" s="286"/>
      <c r="M76" s="286"/>
      <c r="N76" s="286"/>
      <c r="O76" s="286"/>
      <c r="P76" s="286"/>
      <c r="Q76" s="286"/>
      <c r="R76" s="286"/>
      <c r="S76" s="286"/>
      <c r="T76" s="286"/>
      <c r="U76" s="286"/>
    </row>
    <row r="77" spans="1:245" s="234" customFormat="1" x14ac:dyDescent="0.25">
      <c r="A77" s="223" t="s">
        <v>458</v>
      </c>
      <c r="B77" s="224" t="s">
        <v>459</v>
      </c>
      <c r="C77" s="224">
        <v>1</v>
      </c>
      <c r="D77" s="224" t="s">
        <v>440</v>
      </c>
      <c r="E77" s="224" t="s">
        <v>440</v>
      </c>
      <c r="F77" s="270">
        <v>92127.200000000012</v>
      </c>
      <c r="G77" s="271">
        <f t="shared" si="12"/>
        <v>2.5796168763200003</v>
      </c>
      <c r="H77" s="271">
        <f t="shared" si="13"/>
        <v>17.018657656000002</v>
      </c>
      <c r="I77" s="233"/>
      <c r="J77" s="285"/>
      <c r="K77" s="285"/>
      <c r="L77" s="286"/>
      <c r="M77" s="286"/>
      <c r="N77" s="286"/>
      <c r="O77" s="286"/>
      <c r="P77" s="286"/>
      <c r="Q77" s="286"/>
      <c r="R77" s="286"/>
      <c r="S77" s="286"/>
      <c r="T77" s="286"/>
      <c r="U77" s="286"/>
    </row>
    <row r="78" spans="1:245" s="234" customFormat="1" ht="26.4" x14ac:dyDescent="0.25">
      <c r="A78" s="223" t="s">
        <v>458</v>
      </c>
      <c r="B78" s="224" t="s">
        <v>460</v>
      </c>
      <c r="C78" s="224">
        <v>1</v>
      </c>
      <c r="D78" s="224" t="s">
        <v>440</v>
      </c>
      <c r="E78" s="224" t="s">
        <v>440</v>
      </c>
      <c r="F78" s="270">
        <v>78770.400000000009</v>
      </c>
      <c r="G78" s="271">
        <f t="shared" si="12"/>
        <v>2.2056184622400004</v>
      </c>
      <c r="H78" s="271">
        <f t="shared" si="13"/>
        <v>14.551255992000002</v>
      </c>
      <c r="I78" s="233"/>
      <c r="J78" s="285"/>
      <c r="K78" s="285"/>
      <c r="L78" s="286"/>
      <c r="M78" s="286"/>
      <c r="N78" s="286"/>
      <c r="O78" s="286"/>
      <c r="P78" s="286"/>
      <c r="Q78" s="286"/>
      <c r="R78" s="286"/>
      <c r="S78" s="286"/>
      <c r="T78" s="286"/>
      <c r="U78" s="286"/>
    </row>
    <row r="79" spans="1:245" s="231" customFormat="1" ht="33.6" x14ac:dyDescent="0.25">
      <c r="A79" s="219" t="s">
        <v>152</v>
      </c>
      <c r="B79" s="220" t="s">
        <v>153</v>
      </c>
      <c r="C79" s="220">
        <v>1</v>
      </c>
      <c r="D79" s="220" t="s">
        <v>132</v>
      </c>
      <c r="E79" s="220" t="s">
        <v>133</v>
      </c>
      <c r="F79" s="258">
        <v>129000</v>
      </c>
      <c r="G79" s="257">
        <f t="shared" si="12"/>
        <v>3.6120774</v>
      </c>
      <c r="H79" s="262">
        <f t="shared" si="13"/>
        <v>23.830169999999999</v>
      </c>
      <c r="I79" s="239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</row>
    <row r="80" spans="1:245" s="231" customFormat="1" ht="28.35" customHeight="1" x14ac:dyDescent="0.25">
      <c r="A80" s="225" t="s">
        <v>421</v>
      </c>
      <c r="B80" s="222" t="s">
        <v>422</v>
      </c>
      <c r="C80" s="236">
        <v>1</v>
      </c>
      <c r="D80" s="222" t="s">
        <v>32</v>
      </c>
      <c r="E80" s="222" t="s">
        <v>32</v>
      </c>
      <c r="F80" s="269">
        <v>619786</v>
      </c>
      <c r="G80" s="257">
        <f>F80*0.0000280006</f>
        <v>17.354379871599999</v>
      </c>
      <c r="H80" s="262">
        <f t="shared" si="13"/>
        <v>114.49306778</v>
      </c>
      <c r="I80" s="233"/>
      <c r="J80" s="240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</row>
    <row r="81" spans="1:21" s="231" customFormat="1" ht="39.6" x14ac:dyDescent="0.25">
      <c r="A81" s="219" t="s">
        <v>154</v>
      </c>
      <c r="B81" s="220" t="s">
        <v>155</v>
      </c>
      <c r="C81" s="220">
        <v>1</v>
      </c>
      <c r="D81" s="220" t="s">
        <v>156</v>
      </c>
      <c r="E81" s="220" t="s">
        <v>444</v>
      </c>
      <c r="F81" s="258">
        <v>62379.199999999997</v>
      </c>
      <c r="G81" s="257">
        <f t="shared" si="12"/>
        <v>1.7466550275199999</v>
      </c>
      <c r="H81" s="262">
        <f t="shared" si="13"/>
        <v>11.523309615999999</v>
      </c>
      <c r="I81" s="233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</row>
    <row r="82" spans="1:21" s="231" customFormat="1" x14ac:dyDescent="0.25">
      <c r="A82" s="219" t="s">
        <v>158</v>
      </c>
      <c r="B82" s="220" t="s">
        <v>159</v>
      </c>
      <c r="C82" s="220">
        <v>1</v>
      </c>
      <c r="D82" s="220" t="s">
        <v>18</v>
      </c>
      <c r="E82" s="220" t="s">
        <v>445</v>
      </c>
      <c r="F82" s="258">
        <v>123483.2</v>
      </c>
      <c r="G82" s="257">
        <f t="shared" si="12"/>
        <v>3.45760368992</v>
      </c>
      <c r="H82" s="262">
        <f t="shared" si="13"/>
        <v>22.811051536000001</v>
      </c>
      <c r="I82" s="294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</row>
    <row r="83" spans="1:21" s="231" customFormat="1" ht="52.8" x14ac:dyDescent="0.25">
      <c r="A83" s="221" t="s">
        <v>294</v>
      </c>
      <c r="B83" s="222" t="s">
        <v>423</v>
      </c>
      <c r="C83" s="222">
        <v>1</v>
      </c>
      <c r="D83" s="222" t="s">
        <v>424</v>
      </c>
      <c r="E83" s="222" t="s">
        <v>32</v>
      </c>
      <c r="F83" s="269">
        <v>740460</v>
      </c>
      <c r="G83" s="257">
        <f>F83*0.0000280006</f>
        <v>20.733324276000001</v>
      </c>
      <c r="H83" s="262">
        <f t="shared" si="13"/>
        <v>136.78517579999999</v>
      </c>
      <c r="I83" s="294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</row>
    <row r="84" spans="1:21" s="231" customFormat="1" ht="26.4" x14ac:dyDescent="0.25">
      <c r="A84" s="219" t="s">
        <v>160</v>
      </c>
      <c r="B84" s="220" t="s">
        <v>162</v>
      </c>
      <c r="C84" s="220">
        <v>1</v>
      </c>
      <c r="D84" s="220" t="s">
        <v>151</v>
      </c>
      <c r="E84" s="220" t="s">
        <v>151</v>
      </c>
      <c r="F84" s="272">
        <v>1551.8</v>
      </c>
      <c r="G84" s="257">
        <f t="shared" si="12"/>
        <v>4.3451331080000002E-2</v>
      </c>
      <c r="H84" s="262">
        <f t="shared" si="13"/>
        <v>0.28666401399999997</v>
      </c>
      <c r="I84" s="295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</row>
    <row r="85" spans="1:21" s="231" customFormat="1" ht="26.4" x14ac:dyDescent="0.25">
      <c r="A85" s="219" t="s">
        <v>163</v>
      </c>
      <c r="B85" s="220" t="s">
        <v>164</v>
      </c>
      <c r="C85" s="220">
        <v>1</v>
      </c>
      <c r="D85" s="220" t="s">
        <v>132</v>
      </c>
      <c r="E85" s="220" t="s">
        <v>132</v>
      </c>
      <c r="F85" s="268">
        <v>58000</v>
      </c>
      <c r="G85" s="257">
        <f t="shared" si="12"/>
        <v>1.6240348</v>
      </c>
      <c r="H85" s="262">
        <f t="shared" si="13"/>
        <v>10.71434</v>
      </c>
      <c r="I85" s="293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</row>
    <row r="86" spans="1:21" s="231" customFormat="1" x14ac:dyDescent="0.25">
      <c r="A86" s="219" t="s">
        <v>166</v>
      </c>
      <c r="B86" s="220" t="s">
        <v>167</v>
      </c>
      <c r="C86" s="220">
        <v>1</v>
      </c>
      <c r="D86" s="220" t="s">
        <v>151</v>
      </c>
      <c r="E86" s="220" t="s">
        <v>151</v>
      </c>
      <c r="F86" s="258">
        <v>1639</v>
      </c>
      <c r="G86" s="257">
        <f t="shared" si="12"/>
        <v>4.5892983400000004E-2</v>
      </c>
      <c r="H86" s="262">
        <f t="shared" si="13"/>
        <v>0.30277247000000002</v>
      </c>
      <c r="I86" s="292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</row>
    <row r="87" spans="1:21" s="231" customFormat="1" ht="26.4" x14ac:dyDescent="0.25">
      <c r="A87" s="219" t="s">
        <v>169</v>
      </c>
      <c r="B87" s="220" t="s">
        <v>170</v>
      </c>
      <c r="C87" s="220">
        <v>1</v>
      </c>
      <c r="D87" s="220" t="s">
        <v>132</v>
      </c>
      <c r="E87" s="220" t="s">
        <v>132</v>
      </c>
      <c r="F87" s="268">
        <v>97000</v>
      </c>
      <c r="G87" s="257">
        <f t="shared" si="12"/>
        <v>2.7160582</v>
      </c>
      <c r="H87" s="262">
        <f t="shared" si="13"/>
        <v>17.918810000000001</v>
      </c>
      <c r="I87" s="293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</row>
    <row r="88" spans="1:21" s="231" customFormat="1" ht="26.4" x14ac:dyDescent="0.25">
      <c r="A88" s="219" t="s">
        <v>172</v>
      </c>
      <c r="B88" s="220" t="s">
        <v>173</v>
      </c>
      <c r="C88" s="220">
        <v>1</v>
      </c>
      <c r="D88" s="220" t="s">
        <v>18</v>
      </c>
      <c r="E88" s="220" t="s">
        <v>18</v>
      </c>
      <c r="F88" s="258">
        <v>162479.20000000001</v>
      </c>
      <c r="G88" s="257">
        <f t="shared" si="12"/>
        <v>4.5495150875200006</v>
      </c>
      <c r="H88" s="262">
        <f t="shared" si="13"/>
        <v>30.014782616000002</v>
      </c>
      <c r="I88" s="294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</row>
    <row r="89" spans="1:21" s="231" customFormat="1" ht="39" customHeight="1" x14ac:dyDescent="0.25">
      <c r="A89" s="219" t="s">
        <v>175</v>
      </c>
      <c r="B89" s="220" t="s">
        <v>176</v>
      </c>
      <c r="C89" s="220">
        <v>1</v>
      </c>
      <c r="D89" s="220" t="s">
        <v>132</v>
      </c>
      <c r="E89" s="220" t="s">
        <v>177</v>
      </c>
      <c r="F89" s="258">
        <v>184000</v>
      </c>
      <c r="G89" s="257">
        <f t="shared" si="12"/>
        <v>5.1521103999999998</v>
      </c>
      <c r="H89" s="262">
        <f t="shared" si="13"/>
        <v>33.990319999999997</v>
      </c>
      <c r="I89" s="292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</row>
    <row r="90" spans="1:21" s="231" customFormat="1" ht="33" customHeight="1" x14ac:dyDescent="0.25">
      <c r="A90" s="219" t="s">
        <v>178</v>
      </c>
      <c r="B90" s="220" t="s">
        <v>179</v>
      </c>
      <c r="C90" s="220">
        <v>1</v>
      </c>
      <c r="D90" s="220" t="s">
        <v>18</v>
      </c>
      <c r="E90" s="220" t="s">
        <v>18</v>
      </c>
      <c r="F90" s="258">
        <v>92272.8</v>
      </c>
      <c r="G90" s="257">
        <f t="shared" si="12"/>
        <v>2.5836937636800004</v>
      </c>
      <c r="H90" s="262">
        <f t="shared" si="13"/>
        <v>17.045554343999999</v>
      </c>
      <c r="I90" s="233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</row>
    <row r="91" spans="1:21" s="231" customFormat="1" ht="26.4" x14ac:dyDescent="0.25">
      <c r="A91" s="219" t="s">
        <v>178</v>
      </c>
      <c r="B91" s="220" t="s">
        <v>180</v>
      </c>
      <c r="C91" s="220">
        <v>1</v>
      </c>
      <c r="D91" s="220" t="s">
        <v>18</v>
      </c>
      <c r="E91" s="220" t="s">
        <v>18</v>
      </c>
      <c r="F91" s="258">
        <v>264751.2</v>
      </c>
      <c r="G91" s="257">
        <f t="shared" si="12"/>
        <v>7.4131924507200004</v>
      </c>
      <c r="H91" s="296">
        <f t="shared" si="13"/>
        <v>48.907489176000006</v>
      </c>
      <c r="I91" s="294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</row>
    <row r="92" spans="1:21" s="231" customFormat="1" ht="26.4" x14ac:dyDescent="0.25">
      <c r="A92" s="219" t="s">
        <v>178</v>
      </c>
      <c r="B92" s="220" t="s">
        <v>182</v>
      </c>
      <c r="C92" s="220">
        <v>1</v>
      </c>
      <c r="D92" s="220" t="s">
        <v>18</v>
      </c>
      <c r="E92" s="220" t="s">
        <v>18</v>
      </c>
      <c r="F92" s="258">
        <v>131544.79999999999</v>
      </c>
      <c r="G92" s="257">
        <f t="shared" si="12"/>
        <v>3.6833333268799997</v>
      </c>
      <c r="H92" s="296">
        <f t="shared" si="13"/>
        <v>24.300270903999998</v>
      </c>
      <c r="I92" s="292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</row>
    <row r="93" spans="1:21" s="231" customFormat="1" ht="21.75" customHeight="1" x14ac:dyDescent="0.25">
      <c r="A93" s="219" t="s">
        <v>184</v>
      </c>
      <c r="B93" s="220" t="s">
        <v>185</v>
      </c>
      <c r="C93" s="220">
        <v>1</v>
      </c>
      <c r="D93" s="220" t="s">
        <v>18</v>
      </c>
      <c r="E93" s="220" t="s">
        <v>18</v>
      </c>
      <c r="F93" s="258">
        <v>206324</v>
      </c>
      <c r="G93" s="257">
        <f t="shared" si="12"/>
        <v>5.7771957943999999</v>
      </c>
      <c r="H93" s="296">
        <f t="shared" si="13"/>
        <v>38.114232520000002</v>
      </c>
      <c r="I93" s="294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</row>
    <row r="94" spans="1:21" s="231" customFormat="1" x14ac:dyDescent="0.25">
      <c r="A94" s="219" t="s">
        <v>187</v>
      </c>
      <c r="B94" s="220" t="s">
        <v>188</v>
      </c>
      <c r="C94" s="220">
        <v>1</v>
      </c>
      <c r="D94" s="220" t="s">
        <v>151</v>
      </c>
      <c r="E94" s="220" t="s">
        <v>151</v>
      </c>
      <c r="F94" s="268">
        <v>2145.3000000000002</v>
      </c>
      <c r="G94" s="257">
        <f t="shared" si="12"/>
        <v>6.0069687180000005E-2</v>
      </c>
      <c r="H94" s="296">
        <f t="shared" si="13"/>
        <v>0.39630126900000001</v>
      </c>
      <c r="I94" s="295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</row>
    <row r="95" spans="1:21" s="231" customFormat="1" ht="46.8" x14ac:dyDescent="0.25">
      <c r="A95" s="221" t="s">
        <v>189</v>
      </c>
      <c r="B95" s="222" t="s">
        <v>190</v>
      </c>
      <c r="C95" s="222">
        <v>1</v>
      </c>
      <c r="D95" s="222" t="s">
        <v>191</v>
      </c>
      <c r="E95" s="222" t="s">
        <v>192</v>
      </c>
      <c r="F95" s="269">
        <v>3169472</v>
      </c>
      <c r="G95" s="257">
        <f>F95*0.0000280006</f>
        <v>88.747117683200003</v>
      </c>
      <c r="H95" s="296">
        <f t="shared" si="13"/>
        <v>585.49656256000003</v>
      </c>
      <c r="I95" s="294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</row>
    <row r="96" spans="1:21" s="231" customFormat="1" ht="28.35" customHeight="1" x14ac:dyDescent="0.25">
      <c r="A96" s="221" t="s">
        <v>194</v>
      </c>
      <c r="B96" s="222" t="s">
        <v>195</v>
      </c>
      <c r="C96" s="222">
        <v>1</v>
      </c>
      <c r="D96" s="222" t="s">
        <v>196</v>
      </c>
      <c r="E96" s="222" t="s">
        <v>32</v>
      </c>
      <c r="F96" s="269">
        <v>1127784</v>
      </c>
      <c r="G96" s="257">
        <f>F96*0.0000280006</f>
        <v>31.578628670400001</v>
      </c>
      <c r="H96" s="296">
        <f t="shared" si="13"/>
        <v>208.33553832000001</v>
      </c>
      <c r="I96" s="294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</row>
    <row r="97" spans="1:22" s="231" customFormat="1" x14ac:dyDescent="0.25">
      <c r="A97" s="219" t="s">
        <v>197</v>
      </c>
      <c r="B97" s="220" t="s">
        <v>198</v>
      </c>
      <c r="C97" s="220">
        <v>1</v>
      </c>
      <c r="D97" s="220" t="s">
        <v>151</v>
      </c>
      <c r="E97" s="220" t="s">
        <v>151</v>
      </c>
      <c r="F97" s="258">
        <v>953.6</v>
      </c>
      <c r="G97" s="257">
        <f t="shared" si="12"/>
        <v>2.670137216E-2</v>
      </c>
      <c r="H97" s="296">
        <f t="shared" si="13"/>
        <v>0.17615852800000001</v>
      </c>
      <c r="I97" s="295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</row>
    <row r="98" spans="1:22" s="231" customFormat="1" ht="33.6" x14ac:dyDescent="0.25">
      <c r="A98" s="219" t="s">
        <v>199</v>
      </c>
      <c r="B98" s="220" t="s">
        <v>200</v>
      </c>
      <c r="C98" s="220">
        <v>1</v>
      </c>
      <c r="D98" s="220" t="s">
        <v>132</v>
      </c>
      <c r="E98" s="220" t="s">
        <v>177</v>
      </c>
      <c r="F98" s="258">
        <v>192000</v>
      </c>
      <c r="G98" s="257">
        <f t="shared" si="12"/>
        <v>5.3761152000000001</v>
      </c>
      <c r="H98" s="296">
        <f t="shared" si="13"/>
        <v>35.468159999999997</v>
      </c>
      <c r="I98" s="292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</row>
    <row r="99" spans="1:22" s="231" customFormat="1" ht="26.4" x14ac:dyDescent="0.25">
      <c r="A99" s="219" t="s">
        <v>202</v>
      </c>
      <c r="B99" s="220" t="s">
        <v>203</v>
      </c>
      <c r="C99" s="220">
        <v>1</v>
      </c>
      <c r="D99" s="220" t="s">
        <v>132</v>
      </c>
      <c r="E99" s="220" t="s">
        <v>132</v>
      </c>
      <c r="F99" s="268">
        <v>155000</v>
      </c>
      <c r="G99" s="257">
        <f t="shared" si="12"/>
        <v>4.3400930000000004</v>
      </c>
      <c r="H99" s="296">
        <f t="shared" si="13"/>
        <v>28.633150000000001</v>
      </c>
      <c r="I99" s="293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</row>
    <row r="100" spans="1:22" s="231" customFormat="1" ht="33.6" x14ac:dyDescent="0.25">
      <c r="A100" s="219" t="s">
        <v>204</v>
      </c>
      <c r="B100" s="220" t="s">
        <v>205</v>
      </c>
      <c r="C100" s="220">
        <v>1</v>
      </c>
      <c r="D100" s="220" t="s">
        <v>132</v>
      </c>
      <c r="E100" s="220" t="s">
        <v>177</v>
      </c>
      <c r="F100" s="258">
        <v>164000</v>
      </c>
      <c r="G100" s="257">
        <f t="shared" si="12"/>
        <v>4.5920984000000002</v>
      </c>
      <c r="H100" s="296">
        <f t="shared" si="13"/>
        <v>30.295719999999999</v>
      </c>
      <c r="I100" s="292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</row>
    <row r="101" spans="1:22" s="231" customFormat="1" ht="26.4" x14ac:dyDescent="0.25">
      <c r="A101" s="219" t="s">
        <v>206</v>
      </c>
      <c r="B101" s="220" t="s">
        <v>207</v>
      </c>
      <c r="C101" s="220">
        <v>1</v>
      </c>
      <c r="D101" s="220" t="s">
        <v>132</v>
      </c>
      <c r="E101" s="220" t="s">
        <v>132</v>
      </c>
      <c r="F101" s="268">
        <v>137000</v>
      </c>
      <c r="G101" s="257">
        <f t="shared" si="12"/>
        <v>3.8360822000000003</v>
      </c>
      <c r="H101" s="296">
        <f t="shared" si="13"/>
        <v>25.308009999999999</v>
      </c>
      <c r="I101" s="293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</row>
    <row r="102" spans="1:22" s="231" customFormat="1" x14ac:dyDescent="0.25">
      <c r="A102" s="219" t="s">
        <v>208</v>
      </c>
      <c r="B102" s="220" t="s">
        <v>209</v>
      </c>
      <c r="C102" s="220">
        <v>1</v>
      </c>
      <c r="D102" s="220" t="s">
        <v>132</v>
      </c>
      <c r="E102" s="220" t="s">
        <v>132</v>
      </c>
      <c r="F102" s="268">
        <v>140000</v>
      </c>
      <c r="G102" s="257">
        <f t="shared" si="12"/>
        <v>3.9200840000000001</v>
      </c>
      <c r="H102" s="296">
        <f t="shared" si="13"/>
        <v>25.862200000000001</v>
      </c>
      <c r="I102" s="293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</row>
    <row r="103" spans="1:22" s="231" customFormat="1" ht="26.4" x14ac:dyDescent="0.25">
      <c r="A103" s="219" t="s">
        <v>210</v>
      </c>
      <c r="B103" s="220" t="s">
        <v>211</v>
      </c>
      <c r="C103" s="220">
        <v>1</v>
      </c>
      <c r="D103" s="220" t="s">
        <v>132</v>
      </c>
      <c r="E103" s="220" t="s">
        <v>132</v>
      </c>
      <c r="F103" s="258">
        <v>113000</v>
      </c>
      <c r="G103" s="257">
        <f t="shared" si="12"/>
        <v>3.1640678000000002</v>
      </c>
      <c r="H103" s="296">
        <f t="shared" si="13"/>
        <v>20.874490000000002</v>
      </c>
      <c r="I103" s="293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</row>
    <row r="104" spans="1:22" s="231" customFormat="1" x14ac:dyDescent="0.25">
      <c r="A104" s="219" t="s">
        <v>212</v>
      </c>
      <c r="B104" s="241" t="s">
        <v>213</v>
      </c>
      <c r="C104" s="241">
        <v>1</v>
      </c>
      <c r="D104" s="220" t="s">
        <v>18</v>
      </c>
      <c r="E104" s="220" t="s">
        <v>18</v>
      </c>
      <c r="F104" s="258">
        <v>109076.8</v>
      </c>
      <c r="G104" s="257">
        <f t="shared" si="12"/>
        <v>3.05421584608</v>
      </c>
      <c r="H104" s="296">
        <f t="shared" si="13"/>
        <v>20.149757264000002</v>
      </c>
      <c r="I104" s="294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</row>
    <row r="105" spans="1:22" s="231" customFormat="1" ht="28.35" customHeight="1" x14ac:dyDescent="0.25">
      <c r="A105" s="221" t="s">
        <v>214</v>
      </c>
      <c r="B105" s="222" t="s">
        <v>215</v>
      </c>
      <c r="C105" s="222">
        <v>1</v>
      </c>
      <c r="D105" s="222" t="s">
        <v>132</v>
      </c>
      <c r="E105" s="222" t="s">
        <v>32</v>
      </c>
      <c r="F105" s="269">
        <v>2896706</v>
      </c>
      <c r="G105" s="257">
        <f>F105*0.0000280006</f>
        <v>81.109506023600005</v>
      </c>
      <c r="H105" s="296">
        <f t="shared" si="13"/>
        <v>535.10849938000001</v>
      </c>
      <c r="I105" s="294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</row>
    <row r="106" spans="1:22" s="230" customFormat="1" ht="26.4" x14ac:dyDescent="0.25">
      <c r="A106" s="219" t="s">
        <v>216</v>
      </c>
      <c r="B106" s="220" t="s">
        <v>217</v>
      </c>
      <c r="C106" s="220">
        <v>1</v>
      </c>
      <c r="D106" s="220" t="s">
        <v>18</v>
      </c>
      <c r="E106" s="220" t="s">
        <v>18</v>
      </c>
      <c r="F106" s="258">
        <v>71311.199999999997</v>
      </c>
      <c r="G106" s="257">
        <f t="shared" si="12"/>
        <v>1.99675638672</v>
      </c>
      <c r="H106" s="296">
        <f t="shared" si="13"/>
        <v>13.173317976</v>
      </c>
      <c r="I106" s="294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</row>
    <row r="107" spans="1:22" s="249" customFormat="1" x14ac:dyDescent="0.25">
      <c r="A107" s="219" t="s">
        <v>216</v>
      </c>
      <c r="B107" s="220" t="s">
        <v>218</v>
      </c>
      <c r="C107" s="220">
        <v>1</v>
      </c>
      <c r="D107" s="220" t="s">
        <v>18</v>
      </c>
      <c r="E107" s="220" t="s">
        <v>18</v>
      </c>
      <c r="F107" s="258">
        <v>141948</v>
      </c>
      <c r="G107" s="257">
        <f t="shared" si="12"/>
        <v>3.9746291687999999</v>
      </c>
      <c r="H107" s="296">
        <f t="shared" si="13"/>
        <v>26.22205404</v>
      </c>
      <c r="I107" s="294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79"/>
    </row>
    <row r="108" spans="1:22" s="249" customFormat="1" x14ac:dyDescent="0.25">
      <c r="A108" s="219" t="s">
        <v>216</v>
      </c>
      <c r="B108" s="220" t="s">
        <v>219</v>
      </c>
      <c r="C108" s="220">
        <v>1</v>
      </c>
      <c r="D108" s="220" t="s">
        <v>132</v>
      </c>
      <c r="E108" s="220" t="s">
        <v>132</v>
      </c>
      <c r="F108" s="259">
        <v>119000</v>
      </c>
      <c r="G108" s="259">
        <f t="shared" si="12"/>
        <v>3.3320714000000002</v>
      </c>
      <c r="H108" s="297">
        <f t="shared" si="13"/>
        <v>21.982870000000002</v>
      </c>
      <c r="I108" s="293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79"/>
    </row>
    <row r="109" spans="1:22" s="244" customFormat="1" ht="27.9" customHeight="1" x14ac:dyDescent="0.25">
      <c r="A109" s="219" t="s">
        <v>220</v>
      </c>
      <c r="B109" s="227" t="s">
        <v>221</v>
      </c>
      <c r="C109" s="227">
        <v>1</v>
      </c>
      <c r="D109" s="220" t="s">
        <v>151</v>
      </c>
      <c r="E109" s="220" t="s">
        <v>151</v>
      </c>
      <c r="F109" s="257">
        <v>1312.6</v>
      </c>
      <c r="G109" s="257">
        <f t="shared" ref="G109:G131" si="14">F109*0.0000280006</f>
        <v>3.6753587560000002E-2</v>
      </c>
      <c r="H109" s="296">
        <f t="shared" ref="H109:H132" si="15">F109*0.00018473</f>
        <v>0.24247659799999999</v>
      </c>
      <c r="I109" s="292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</row>
    <row r="110" spans="1:22" s="249" customFormat="1" ht="28.35" customHeight="1" x14ac:dyDescent="0.25">
      <c r="A110" s="221" t="s">
        <v>223</v>
      </c>
      <c r="B110" s="222" t="s">
        <v>224</v>
      </c>
      <c r="C110" s="222">
        <v>1</v>
      </c>
      <c r="D110" s="222" t="s">
        <v>132</v>
      </c>
      <c r="E110" s="222" t="s">
        <v>32</v>
      </c>
      <c r="F110" s="269">
        <v>2364870</v>
      </c>
      <c r="G110" s="257">
        <f>F110*0.0000280006</f>
        <v>66.217778922000008</v>
      </c>
      <c r="H110" s="296">
        <f t="shared" si="15"/>
        <v>436.86243510000003</v>
      </c>
      <c r="I110" s="294"/>
      <c r="J110" s="281"/>
      <c r="K110" s="281"/>
      <c r="L110" s="281"/>
      <c r="M110" s="281"/>
      <c r="N110" s="281"/>
      <c r="O110" s="281"/>
      <c r="P110" s="281"/>
      <c r="Q110" s="281"/>
      <c r="R110" s="281"/>
      <c r="S110" s="281"/>
      <c r="T110" s="281"/>
      <c r="U110" s="281"/>
      <c r="V110" s="279"/>
    </row>
    <row r="111" spans="1:22" s="250" customFormat="1" x14ac:dyDescent="0.25">
      <c r="A111" s="219" t="s">
        <v>225</v>
      </c>
      <c r="B111" s="220" t="s">
        <v>226</v>
      </c>
      <c r="C111" s="220">
        <v>1</v>
      </c>
      <c r="D111" s="220" t="s">
        <v>132</v>
      </c>
      <c r="E111" s="220" t="s">
        <v>132</v>
      </c>
      <c r="F111" s="268">
        <v>117000</v>
      </c>
      <c r="G111" s="257">
        <f t="shared" si="14"/>
        <v>3.2760701999999999</v>
      </c>
      <c r="H111" s="296">
        <f t="shared" si="15"/>
        <v>21.613410000000002</v>
      </c>
      <c r="I111" s="293"/>
      <c r="J111" s="282"/>
      <c r="K111" s="282"/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0"/>
    </row>
    <row r="112" spans="1:22" s="250" customFormat="1" x14ac:dyDescent="0.25">
      <c r="A112" s="219" t="s">
        <v>227</v>
      </c>
      <c r="B112" s="220" t="s">
        <v>228</v>
      </c>
      <c r="C112" s="220">
        <v>1</v>
      </c>
      <c r="D112" s="220" t="s">
        <v>18</v>
      </c>
      <c r="E112" s="220" t="s">
        <v>18</v>
      </c>
      <c r="F112" s="258">
        <v>224266.4</v>
      </c>
      <c r="G112" s="257">
        <f t="shared" si="14"/>
        <v>6.27959375984</v>
      </c>
      <c r="H112" s="296">
        <f t="shared" si="15"/>
        <v>41.428732072000003</v>
      </c>
      <c r="I112" s="294"/>
      <c r="J112" s="282"/>
      <c r="K112" s="282"/>
      <c r="L112" s="282"/>
      <c r="M112" s="282"/>
      <c r="N112" s="282"/>
      <c r="O112" s="282"/>
      <c r="P112" s="282"/>
      <c r="Q112" s="282"/>
      <c r="R112" s="282"/>
      <c r="S112" s="282"/>
      <c r="T112" s="282"/>
      <c r="U112" s="282"/>
      <c r="V112" s="280"/>
    </row>
    <row r="113" spans="1:21" s="231" customFormat="1" x14ac:dyDescent="0.25">
      <c r="A113" s="219" t="s">
        <v>230</v>
      </c>
      <c r="B113" s="220" t="s">
        <v>231</v>
      </c>
      <c r="C113" s="220">
        <v>1</v>
      </c>
      <c r="D113" s="220" t="s">
        <v>151</v>
      </c>
      <c r="E113" s="220" t="s">
        <v>151</v>
      </c>
      <c r="F113" s="258">
        <v>1451.9</v>
      </c>
      <c r="G113" s="257">
        <f t="shared" si="14"/>
        <v>4.0654071140000005E-2</v>
      </c>
      <c r="H113" s="296">
        <f t="shared" si="15"/>
        <v>0.26820948700000002</v>
      </c>
      <c r="I113" s="295"/>
      <c r="J113" s="281"/>
      <c r="K113" s="281"/>
      <c r="L113" s="281"/>
      <c r="M113" s="281"/>
      <c r="N113" s="281"/>
      <c r="O113" s="281"/>
      <c r="P113" s="281"/>
      <c r="Q113" s="281"/>
      <c r="R113" s="281"/>
      <c r="S113" s="281"/>
      <c r="T113" s="281"/>
      <c r="U113" s="281"/>
    </row>
    <row r="114" spans="1:21" s="231" customFormat="1" x14ac:dyDescent="0.25">
      <c r="A114" s="219" t="s">
        <v>232</v>
      </c>
      <c r="B114" s="220" t="s">
        <v>233</v>
      </c>
      <c r="C114" s="220">
        <v>1</v>
      </c>
      <c r="D114" s="220" t="s">
        <v>132</v>
      </c>
      <c r="E114" s="220" t="s">
        <v>132</v>
      </c>
      <c r="F114" s="268">
        <v>158000</v>
      </c>
      <c r="G114" s="257">
        <f t="shared" si="14"/>
        <v>4.4240947999999998</v>
      </c>
      <c r="H114" s="296">
        <f t="shared" si="15"/>
        <v>29.187339999999999</v>
      </c>
      <c r="I114" s="293"/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</row>
    <row r="115" spans="1:21" s="231" customFormat="1" ht="26.4" x14ac:dyDescent="0.25">
      <c r="A115" s="219" t="s">
        <v>234</v>
      </c>
      <c r="B115" s="220" t="s">
        <v>235</v>
      </c>
      <c r="C115" s="220">
        <v>1</v>
      </c>
      <c r="D115" s="220" t="s">
        <v>132</v>
      </c>
      <c r="E115" s="220" t="s">
        <v>132</v>
      </c>
      <c r="F115" s="268">
        <v>161000</v>
      </c>
      <c r="G115" s="257">
        <f t="shared" si="14"/>
        <v>4.5080966</v>
      </c>
      <c r="H115" s="296">
        <f t="shared" si="15"/>
        <v>29.741530000000001</v>
      </c>
      <c r="I115" s="293"/>
      <c r="J115" s="281"/>
      <c r="K115" s="281"/>
      <c r="L115" s="281"/>
      <c r="M115" s="281"/>
      <c r="N115" s="281"/>
      <c r="O115" s="281"/>
      <c r="P115" s="281"/>
      <c r="Q115" s="281"/>
      <c r="R115" s="281"/>
      <c r="S115" s="281"/>
      <c r="T115" s="281"/>
      <c r="U115" s="281"/>
    </row>
    <row r="116" spans="1:21" s="231" customFormat="1" ht="26.25" customHeight="1" x14ac:dyDescent="0.25">
      <c r="A116" s="219" t="s">
        <v>236</v>
      </c>
      <c r="B116" s="228" t="s">
        <v>237</v>
      </c>
      <c r="C116" s="228">
        <v>1</v>
      </c>
      <c r="D116" s="228" t="s">
        <v>238</v>
      </c>
      <c r="E116" s="228" t="s">
        <v>238</v>
      </c>
      <c r="F116" s="258">
        <v>386100</v>
      </c>
      <c r="G116" s="257">
        <f t="shared" ref="G116:G117" si="16">F116*0.0000280006</f>
        <v>10.811031660000001</v>
      </c>
      <c r="H116" s="296">
        <f t="shared" ref="H116:H117" si="17">F116*0.00018473</f>
        <v>71.324252999999999</v>
      </c>
      <c r="I116" s="294"/>
      <c r="J116" s="281"/>
      <c r="K116" s="281"/>
      <c r="L116" s="281"/>
      <c r="M116" s="281"/>
      <c r="N116" s="281"/>
      <c r="O116" s="281"/>
      <c r="P116" s="281"/>
      <c r="Q116" s="281"/>
      <c r="R116" s="281"/>
      <c r="S116" s="281"/>
      <c r="T116" s="281"/>
      <c r="U116" s="281"/>
    </row>
    <row r="117" spans="1:21" s="231" customFormat="1" ht="26.4" x14ac:dyDescent="0.25">
      <c r="A117" s="219" t="s">
        <v>236</v>
      </c>
      <c r="B117" s="228" t="s">
        <v>237</v>
      </c>
      <c r="C117" s="228">
        <v>1</v>
      </c>
      <c r="D117" s="228" t="s">
        <v>238</v>
      </c>
      <c r="E117" s="228" t="s">
        <v>238</v>
      </c>
      <c r="F117" s="258">
        <v>351000</v>
      </c>
      <c r="G117" s="257">
        <f t="shared" si="16"/>
        <v>9.8282106000000002</v>
      </c>
      <c r="H117" s="296">
        <f t="shared" si="17"/>
        <v>64.840230000000005</v>
      </c>
      <c r="I117" s="294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</row>
    <row r="118" spans="1:21" s="231" customFormat="1" ht="28.35" customHeight="1" x14ac:dyDescent="0.25">
      <c r="A118" s="221" t="s">
        <v>240</v>
      </c>
      <c r="B118" s="222" t="s">
        <v>241</v>
      </c>
      <c r="C118" s="222">
        <v>1</v>
      </c>
      <c r="D118" s="222" t="s">
        <v>132</v>
      </c>
      <c r="E118" s="222" t="s">
        <v>32</v>
      </c>
      <c r="F118" s="269">
        <v>1604221</v>
      </c>
      <c r="G118" s="257">
        <f>F118*0.0000280006</f>
        <v>44.9191505326</v>
      </c>
      <c r="H118" s="296">
        <f t="shared" ref="H118:H119" si="18">F118*0.00018473</f>
        <v>296.34774533000001</v>
      </c>
      <c r="I118" s="294"/>
      <c r="J118" s="281"/>
      <c r="K118" s="281"/>
      <c r="L118" s="281"/>
      <c r="M118" s="281"/>
      <c r="N118" s="281"/>
      <c r="O118" s="281"/>
      <c r="P118" s="281"/>
      <c r="Q118" s="281"/>
      <c r="R118" s="281"/>
      <c r="S118" s="281"/>
      <c r="T118" s="281"/>
      <c r="U118" s="281"/>
    </row>
    <row r="119" spans="1:21" s="234" customFormat="1" x14ac:dyDescent="0.25">
      <c r="A119" s="223" t="s">
        <v>461</v>
      </c>
      <c r="B119" s="224" t="s">
        <v>462</v>
      </c>
      <c r="C119" s="224">
        <v>1</v>
      </c>
      <c r="D119" s="224" t="s">
        <v>440</v>
      </c>
      <c r="E119" s="224" t="s">
        <v>440</v>
      </c>
      <c r="F119" s="270">
        <v>61096.800000000003</v>
      </c>
      <c r="G119" s="257">
        <f>F119*0.0000280006</f>
        <v>1.7107470580800002</v>
      </c>
      <c r="H119" s="296">
        <f t="shared" si="18"/>
        <v>11.286411864000002</v>
      </c>
      <c r="I119" s="294"/>
      <c r="J119" s="285"/>
      <c r="K119" s="285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</row>
    <row r="120" spans="1:21" s="231" customFormat="1" x14ac:dyDescent="0.25">
      <c r="A120" s="219" t="s">
        <v>242</v>
      </c>
      <c r="B120" s="220" t="s">
        <v>243</v>
      </c>
      <c r="C120" s="220">
        <v>1</v>
      </c>
      <c r="D120" s="220" t="s">
        <v>18</v>
      </c>
      <c r="E120" s="220" t="s">
        <v>18</v>
      </c>
      <c r="F120" s="258">
        <v>167782.39999999999</v>
      </c>
      <c r="G120" s="257">
        <f t="shared" si="14"/>
        <v>4.6980078694399996</v>
      </c>
      <c r="H120" s="296">
        <f t="shared" si="15"/>
        <v>30.994442751999998</v>
      </c>
      <c r="I120" s="294"/>
      <c r="J120" s="281"/>
      <c r="K120" s="281"/>
      <c r="L120" s="281"/>
      <c r="M120" s="281"/>
      <c r="N120" s="281"/>
      <c r="O120" s="281"/>
      <c r="P120" s="281"/>
      <c r="Q120" s="281"/>
      <c r="R120" s="281"/>
      <c r="S120" s="281"/>
      <c r="T120" s="281"/>
      <c r="U120" s="281"/>
    </row>
    <row r="121" spans="1:21" s="231" customFormat="1" ht="26.4" x14ac:dyDescent="0.25">
      <c r="A121" s="219" t="s">
        <v>242</v>
      </c>
      <c r="B121" s="220" t="s">
        <v>244</v>
      </c>
      <c r="C121" s="220">
        <v>1</v>
      </c>
      <c r="D121" s="220" t="s">
        <v>18</v>
      </c>
      <c r="E121" s="220" t="s">
        <v>18</v>
      </c>
      <c r="F121" s="258">
        <v>94869.6</v>
      </c>
      <c r="G121" s="257">
        <f t="shared" si="14"/>
        <v>2.6564057217600001</v>
      </c>
      <c r="H121" s="296">
        <f t="shared" si="15"/>
        <v>17.525261208</v>
      </c>
      <c r="I121" s="294"/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</row>
    <row r="122" spans="1:21" s="231" customFormat="1" ht="42.9" customHeight="1" x14ac:dyDescent="0.25">
      <c r="A122" s="219" t="s">
        <v>428</v>
      </c>
      <c r="B122" s="220"/>
      <c r="C122" s="220">
        <v>1</v>
      </c>
      <c r="D122" s="220" t="s">
        <v>431</v>
      </c>
      <c r="E122" s="220" t="s">
        <v>431</v>
      </c>
      <c r="F122" s="258">
        <v>27960</v>
      </c>
      <c r="G122" s="257">
        <f>F122*0.0000280006</f>
        <v>0.78289677600000007</v>
      </c>
      <c r="H122" s="296">
        <f t="shared" si="15"/>
        <v>5.1650508000000004</v>
      </c>
      <c r="I122" s="292"/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</row>
    <row r="123" spans="1:21" s="231" customFormat="1" ht="26.4" x14ac:dyDescent="0.25">
      <c r="A123" s="219" t="s">
        <v>245</v>
      </c>
      <c r="B123" s="227" t="s">
        <v>246</v>
      </c>
      <c r="C123" s="227">
        <v>1</v>
      </c>
      <c r="D123" s="220" t="s">
        <v>151</v>
      </c>
      <c r="E123" s="220" t="s">
        <v>151</v>
      </c>
      <c r="F123" s="257">
        <v>1569.3</v>
      </c>
      <c r="G123" s="257">
        <f t="shared" si="14"/>
        <v>4.3941341580000001E-2</v>
      </c>
      <c r="H123" s="296">
        <f t="shared" si="15"/>
        <v>0.28989678899999999</v>
      </c>
      <c r="I123" s="292"/>
      <c r="J123" s="281"/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</row>
    <row r="124" spans="1:21" s="231" customFormat="1" x14ac:dyDescent="0.25">
      <c r="A124" s="219" t="s">
        <v>250</v>
      </c>
      <c r="B124" s="220" t="s">
        <v>251</v>
      </c>
      <c r="C124" s="220">
        <v>1</v>
      </c>
      <c r="D124" s="220" t="s">
        <v>151</v>
      </c>
      <c r="E124" s="220" t="s">
        <v>151</v>
      </c>
      <c r="F124" s="257">
        <v>1131.3</v>
      </c>
      <c r="G124" s="257">
        <f t="shared" si="14"/>
        <v>3.1677078779999999E-2</v>
      </c>
      <c r="H124" s="296">
        <f t="shared" si="15"/>
        <v>0.20898504900000001</v>
      </c>
      <c r="I124" s="292"/>
      <c r="J124" s="281"/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1"/>
    </row>
    <row r="125" spans="1:21" s="231" customFormat="1" x14ac:dyDescent="0.25">
      <c r="A125" s="219" t="s">
        <v>253</v>
      </c>
      <c r="B125" s="220" t="s">
        <v>254</v>
      </c>
      <c r="C125" s="220">
        <v>1</v>
      </c>
      <c r="D125" s="220" t="s">
        <v>18</v>
      </c>
      <c r="E125" s="220" t="s">
        <v>18</v>
      </c>
      <c r="F125" s="258">
        <v>56220.800000000003</v>
      </c>
      <c r="G125" s="257">
        <f t="shared" si="14"/>
        <v>1.5742161324800001</v>
      </c>
      <c r="H125" s="296">
        <f t="shared" si="15"/>
        <v>10.385668384000001</v>
      </c>
      <c r="I125" s="292"/>
      <c r="J125" s="281"/>
      <c r="K125" s="281"/>
      <c r="L125" s="281"/>
      <c r="M125" s="281"/>
      <c r="N125" s="281"/>
      <c r="O125" s="281"/>
      <c r="P125" s="281"/>
      <c r="Q125" s="281"/>
      <c r="R125" s="281"/>
      <c r="S125" s="281"/>
      <c r="T125" s="281"/>
      <c r="U125" s="281"/>
    </row>
    <row r="126" spans="1:21" s="231" customFormat="1" ht="28.35" customHeight="1" x14ac:dyDescent="0.25">
      <c r="A126" s="221" t="s">
        <v>256</v>
      </c>
      <c r="B126" s="222" t="s">
        <v>257</v>
      </c>
      <c r="C126" s="222">
        <v>1</v>
      </c>
      <c r="D126" s="222" t="s">
        <v>132</v>
      </c>
      <c r="E126" s="222" t="s">
        <v>32</v>
      </c>
      <c r="F126" s="269">
        <v>2256868</v>
      </c>
      <c r="G126" s="257">
        <f>F126*0.0000280006</f>
        <v>63.193658120800002</v>
      </c>
      <c r="H126" s="296">
        <f t="shared" si="15"/>
        <v>416.91122564</v>
      </c>
      <c r="I126" s="294"/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281"/>
      <c r="U126" s="281"/>
    </row>
    <row r="127" spans="1:21" s="231" customFormat="1" ht="33.6" x14ac:dyDescent="0.25">
      <c r="A127" s="219" t="s">
        <v>258</v>
      </c>
      <c r="B127" s="220" t="s">
        <v>259</v>
      </c>
      <c r="C127" s="220">
        <v>1</v>
      </c>
      <c r="D127" s="220" t="s">
        <v>132</v>
      </c>
      <c r="E127" s="220" t="s">
        <v>177</v>
      </c>
      <c r="F127" s="258">
        <v>113000</v>
      </c>
      <c r="G127" s="257">
        <f t="shared" si="14"/>
        <v>3.1640678000000002</v>
      </c>
      <c r="H127" s="296">
        <f t="shared" si="15"/>
        <v>20.874490000000002</v>
      </c>
      <c r="I127" s="292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</row>
    <row r="128" spans="1:21" s="231" customFormat="1" ht="28.35" customHeight="1" x14ac:dyDescent="0.25">
      <c r="A128" s="221" t="s">
        <v>261</v>
      </c>
      <c r="B128" s="222" t="s">
        <v>262</v>
      </c>
      <c r="C128" s="222">
        <v>1</v>
      </c>
      <c r="D128" s="222" t="s">
        <v>132</v>
      </c>
      <c r="E128" s="222" t="s">
        <v>32</v>
      </c>
      <c r="F128" s="269">
        <v>2861441</v>
      </c>
      <c r="G128" s="257">
        <f>F128*0.0000280006</f>
        <v>80.122064864600006</v>
      </c>
      <c r="H128" s="296">
        <f t="shared" si="15"/>
        <v>528.59399593000001</v>
      </c>
      <c r="I128" s="294"/>
      <c r="J128" s="281"/>
      <c r="K128" s="281"/>
      <c r="L128" s="281"/>
      <c r="M128" s="281"/>
      <c r="N128" s="281"/>
      <c r="O128" s="281"/>
      <c r="P128" s="281"/>
      <c r="Q128" s="281"/>
      <c r="R128" s="281"/>
      <c r="S128" s="281"/>
      <c r="T128" s="281"/>
      <c r="U128" s="281"/>
    </row>
    <row r="129" spans="1:21" s="231" customFormat="1" ht="28.35" customHeight="1" x14ac:dyDescent="0.25">
      <c r="A129" s="221" t="s">
        <v>425</v>
      </c>
      <c r="B129" s="222" t="s">
        <v>426</v>
      </c>
      <c r="C129" s="222">
        <v>1</v>
      </c>
      <c r="D129" s="222" t="s">
        <v>32</v>
      </c>
      <c r="E129" s="222" t="s">
        <v>32</v>
      </c>
      <c r="F129" s="269">
        <v>76222</v>
      </c>
      <c r="G129" s="257">
        <f>F129*0.0000280006</f>
        <v>2.1342617332000002</v>
      </c>
      <c r="H129" s="296">
        <f t="shared" si="15"/>
        <v>14.080490060000001</v>
      </c>
      <c r="I129" s="294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</row>
    <row r="130" spans="1:21" s="231" customFormat="1" ht="26.4" x14ac:dyDescent="0.25">
      <c r="A130" s="219" t="s">
        <v>263</v>
      </c>
      <c r="B130" s="220" t="s">
        <v>264</v>
      </c>
      <c r="C130" s="220">
        <v>1</v>
      </c>
      <c r="D130" s="220" t="s">
        <v>132</v>
      </c>
      <c r="E130" s="220" t="s">
        <v>132</v>
      </c>
      <c r="F130" s="258">
        <v>147000</v>
      </c>
      <c r="G130" s="257">
        <f t="shared" si="14"/>
        <v>4.1160882000000001</v>
      </c>
      <c r="H130" s="296">
        <f t="shared" si="15"/>
        <v>27.15531</v>
      </c>
      <c r="I130" s="293"/>
      <c r="J130" s="281"/>
      <c r="K130" s="281"/>
      <c r="L130" s="281"/>
      <c r="M130" s="281"/>
      <c r="N130" s="281"/>
      <c r="O130" s="281"/>
      <c r="P130" s="281"/>
      <c r="Q130" s="281"/>
      <c r="R130" s="281"/>
      <c r="S130" s="281"/>
      <c r="T130" s="281"/>
      <c r="U130" s="281"/>
    </row>
    <row r="131" spans="1:21" s="231" customFormat="1" ht="26.4" x14ac:dyDescent="0.25">
      <c r="A131" s="219" t="s">
        <v>263</v>
      </c>
      <c r="B131" s="220" t="s">
        <v>265</v>
      </c>
      <c r="C131" s="220">
        <v>1</v>
      </c>
      <c r="D131" s="220" t="s">
        <v>132</v>
      </c>
      <c r="E131" s="220" t="s">
        <v>132</v>
      </c>
      <c r="F131" s="258">
        <v>357000</v>
      </c>
      <c r="G131" s="257">
        <f t="shared" si="14"/>
        <v>9.9962142000000007</v>
      </c>
      <c r="H131" s="296">
        <f t="shared" si="15"/>
        <v>65.948610000000002</v>
      </c>
      <c r="I131" s="293"/>
      <c r="J131" s="281"/>
      <c r="K131" s="281"/>
      <c r="L131" s="281"/>
      <c r="M131" s="281"/>
      <c r="N131" s="281"/>
      <c r="O131" s="281"/>
      <c r="P131" s="281"/>
      <c r="Q131" s="281"/>
      <c r="R131" s="281"/>
      <c r="S131" s="281"/>
      <c r="T131" s="281"/>
      <c r="U131" s="281"/>
    </row>
    <row r="132" spans="1:21" s="231" customFormat="1" ht="33.6" x14ac:dyDescent="0.25">
      <c r="A132" s="219" t="s">
        <v>267</v>
      </c>
      <c r="B132" s="220" t="s">
        <v>268</v>
      </c>
      <c r="C132" s="220">
        <v>1</v>
      </c>
      <c r="D132" s="220" t="s">
        <v>132</v>
      </c>
      <c r="E132" s="220" t="s">
        <v>177</v>
      </c>
      <c r="F132" s="258">
        <v>74000</v>
      </c>
      <c r="G132" s="257">
        <f>F132*0.0000280006</f>
        <v>2.0720444000000002</v>
      </c>
      <c r="H132" s="296">
        <f t="shared" si="15"/>
        <v>13.670020000000001</v>
      </c>
      <c r="I132" s="292"/>
      <c r="J132" s="281"/>
      <c r="K132" s="281"/>
      <c r="L132" s="281"/>
      <c r="M132" s="281"/>
      <c r="N132" s="281"/>
      <c r="O132" s="281"/>
      <c r="P132" s="281"/>
      <c r="Q132" s="281"/>
      <c r="R132" s="281"/>
      <c r="S132" s="281"/>
      <c r="T132" s="281"/>
      <c r="U132" s="281"/>
    </row>
    <row r="133" spans="1:21" s="231" customFormat="1" ht="26.4" x14ac:dyDescent="0.25">
      <c r="A133" s="219" t="s">
        <v>270</v>
      </c>
      <c r="B133" s="220" t="s">
        <v>271</v>
      </c>
      <c r="C133" s="220">
        <v>1</v>
      </c>
      <c r="D133" s="220" t="s">
        <v>132</v>
      </c>
      <c r="E133" s="220" t="s">
        <v>132</v>
      </c>
      <c r="F133" s="258">
        <v>143000</v>
      </c>
      <c r="G133" s="257">
        <f t="shared" ref="G133:G146" si="19">F133*0.0000280006</f>
        <v>4.0040858000000004</v>
      </c>
      <c r="H133" s="296">
        <f t="shared" ref="H133:H147" si="20">F133*0.00018473</f>
        <v>26.41639</v>
      </c>
      <c r="I133" s="293"/>
      <c r="J133" s="281"/>
      <c r="K133" s="281"/>
      <c r="L133" s="281"/>
      <c r="M133" s="281"/>
      <c r="N133" s="281"/>
      <c r="O133" s="281"/>
      <c r="P133" s="281"/>
      <c r="Q133" s="281"/>
      <c r="R133" s="281"/>
      <c r="S133" s="281"/>
      <c r="T133" s="281"/>
      <c r="U133" s="281"/>
    </row>
    <row r="134" spans="1:21" s="231" customFormat="1" ht="26.4" x14ac:dyDescent="0.25">
      <c r="A134" s="219" t="s">
        <v>272</v>
      </c>
      <c r="B134" s="220" t="s">
        <v>273</v>
      </c>
      <c r="C134" s="220">
        <v>1</v>
      </c>
      <c r="D134" s="220" t="s">
        <v>132</v>
      </c>
      <c r="E134" s="220" t="s">
        <v>132</v>
      </c>
      <c r="F134" s="258">
        <v>221000</v>
      </c>
      <c r="G134" s="257">
        <f t="shared" si="19"/>
        <v>6.1881326000000003</v>
      </c>
      <c r="H134" s="296">
        <f t="shared" si="20"/>
        <v>40.825330000000001</v>
      </c>
      <c r="I134" s="293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</row>
    <row r="135" spans="1:21" s="231" customFormat="1" x14ac:dyDescent="0.25">
      <c r="A135" s="219" t="s">
        <v>275</v>
      </c>
      <c r="B135" s="227" t="s">
        <v>276</v>
      </c>
      <c r="C135" s="227">
        <v>1</v>
      </c>
      <c r="D135" s="220" t="s">
        <v>151</v>
      </c>
      <c r="E135" s="220" t="s">
        <v>151</v>
      </c>
      <c r="F135" s="258">
        <v>1310.0999999999999</v>
      </c>
      <c r="G135" s="257">
        <f t="shared" si="19"/>
        <v>3.6683586059999995E-2</v>
      </c>
      <c r="H135" s="296">
        <f t="shared" si="20"/>
        <v>0.24201477299999999</v>
      </c>
      <c r="I135" s="292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</row>
    <row r="136" spans="1:21" s="231" customFormat="1" ht="28.35" customHeight="1" x14ac:dyDescent="0.25">
      <c r="A136" s="221" t="s">
        <v>278</v>
      </c>
      <c r="B136" s="222" t="s">
        <v>279</v>
      </c>
      <c r="C136" s="222">
        <v>1</v>
      </c>
      <c r="D136" s="222" t="s">
        <v>156</v>
      </c>
      <c r="E136" s="222" t="s">
        <v>32</v>
      </c>
      <c r="F136" s="269">
        <v>877570</v>
      </c>
      <c r="G136" s="257">
        <f>F136*0.0000280006</f>
        <v>24.572486542</v>
      </c>
      <c r="H136" s="296">
        <f t="shared" si="20"/>
        <v>162.1135061</v>
      </c>
      <c r="I136" s="294"/>
      <c r="J136" s="281"/>
      <c r="K136" s="281"/>
      <c r="L136" s="281"/>
      <c r="M136" s="281"/>
      <c r="N136" s="281"/>
      <c r="O136" s="281"/>
      <c r="P136" s="281"/>
      <c r="Q136" s="281"/>
      <c r="R136" s="281"/>
      <c r="S136" s="281"/>
      <c r="T136" s="281"/>
      <c r="U136" s="281"/>
    </row>
    <row r="137" spans="1:21" s="231" customFormat="1" ht="39.9" customHeight="1" x14ac:dyDescent="0.25">
      <c r="A137" s="221" t="s">
        <v>278</v>
      </c>
      <c r="B137" s="222" t="s">
        <v>282</v>
      </c>
      <c r="C137" s="222">
        <v>1</v>
      </c>
      <c r="D137" s="222" t="s">
        <v>156</v>
      </c>
      <c r="E137" s="222" t="s">
        <v>32</v>
      </c>
      <c r="F137" s="269">
        <v>1422000</v>
      </c>
      <c r="G137" s="257">
        <f>F137*0.0000280006</f>
        <v>39.816853200000004</v>
      </c>
      <c r="H137" s="296">
        <f t="shared" si="20"/>
        <v>262.68606</v>
      </c>
      <c r="I137" s="294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</row>
    <row r="138" spans="1:21" s="231" customFormat="1" ht="28.35" customHeight="1" x14ac:dyDescent="0.25">
      <c r="A138" s="221" t="s">
        <v>278</v>
      </c>
      <c r="B138" s="222" t="s">
        <v>283</v>
      </c>
      <c r="C138" s="222">
        <v>1</v>
      </c>
      <c r="D138" s="222" t="s">
        <v>32</v>
      </c>
      <c r="E138" s="222" t="s">
        <v>32</v>
      </c>
      <c r="F138" s="269">
        <v>1168441</v>
      </c>
      <c r="G138" s="257">
        <f>F138*0.0000280006</f>
        <v>32.717049064599998</v>
      </c>
      <c r="H138" s="296">
        <f t="shared" si="20"/>
        <v>215.84610592999999</v>
      </c>
      <c r="I138" s="294"/>
      <c r="J138" s="281"/>
      <c r="K138" s="281"/>
      <c r="L138" s="281"/>
      <c r="M138" s="281"/>
      <c r="N138" s="281"/>
      <c r="O138" s="281"/>
      <c r="P138" s="281"/>
      <c r="Q138" s="281"/>
      <c r="R138" s="281"/>
      <c r="S138" s="281"/>
      <c r="T138" s="281"/>
      <c r="U138" s="281"/>
    </row>
    <row r="139" spans="1:21" s="231" customFormat="1" ht="28.35" customHeight="1" x14ac:dyDescent="0.25">
      <c r="A139" s="221" t="s">
        <v>278</v>
      </c>
      <c r="B139" s="222" t="s">
        <v>284</v>
      </c>
      <c r="C139" s="222">
        <v>1</v>
      </c>
      <c r="D139" s="222" t="s">
        <v>32</v>
      </c>
      <c r="E139" s="222" t="s">
        <v>32</v>
      </c>
      <c r="F139" s="269">
        <v>2559300</v>
      </c>
      <c r="G139" s="257">
        <f>F139*0.0000280006</f>
        <v>71.661935580000005</v>
      </c>
      <c r="H139" s="296">
        <f t="shared" si="20"/>
        <v>472.77948900000001</v>
      </c>
      <c r="I139" s="294"/>
      <c r="J139" s="281"/>
      <c r="K139" s="281"/>
      <c r="L139" s="281"/>
      <c r="M139" s="281"/>
      <c r="N139" s="281"/>
      <c r="O139" s="281"/>
      <c r="P139" s="281"/>
      <c r="Q139" s="281"/>
      <c r="R139" s="281"/>
      <c r="S139" s="281"/>
      <c r="T139" s="281"/>
      <c r="U139" s="281"/>
    </row>
    <row r="140" spans="1:21" s="230" customFormat="1" ht="39.6" x14ac:dyDescent="0.25">
      <c r="A140" s="219" t="s">
        <v>278</v>
      </c>
      <c r="B140" s="220" t="s">
        <v>286</v>
      </c>
      <c r="C140" s="220">
        <v>1</v>
      </c>
      <c r="D140" s="220" t="s">
        <v>287</v>
      </c>
      <c r="E140" s="220" t="s">
        <v>132</v>
      </c>
      <c r="F140" s="258">
        <v>226000</v>
      </c>
      <c r="G140" s="257">
        <f t="shared" si="19"/>
        <v>6.3281356000000004</v>
      </c>
      <c r="H140" s="296">
        <f t="shared" si="20"/>
        <v>41.748980000000003</v>
      </c>
      <c r="I140" s="29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</row>
    <row r="141" spans="1:21" s="231" customFormat="1" ht="26.4" x14ac:dyDescent="0.25">
      <c r="A141" s="219" t="s">
        <v>278</v>
      </c>
      <c r="B141" s="220" t="s">
        <v>289</v>
      </c>
      <c r="C141" s="220">
        <v>1</v>
      </c>
      <c r="D141" s="220" t="s">
        <v>287</v>
      </c>
      <c r="E141" s="220" t="s">
        <v>132</v>
      </c>
      <c r="F141" s="258">
        <v>310000</v>
      </c>
      <c r="G141" s="257">
        <f t="shared" si="19"/>
        <v>8.6801860000000008</v>
      </c>
      <c r="H141" s="296">
        <f t="shared" si="20"/>
        <v>57.266300000000001</v>
      </c>
      <c r="I141" s="292"/>
      <c r="J141" s="281"/>
      <c r="K141" s="281"/>
      <c r="L141" s="281"/>
      <c r="M141" s="281"/>
      <c r="N141" s="281"/>
      <c r="O141" s="281"/>
      <c r="P141" s="281"/>
      <c r="Q141" s="281"/>
      <c r="R141" s="281"/>
      <c r="S141" s="281"/>
      <c r="T141" s="281"/>
      <c r="U141" s="281"/>
    </row>
    <row r="142" spans="1:21" s="234" customFormat="1" ht="26.4" x14ac:dyDescent="0.25">
      <c r="A142" s="223" t="s">
        <v>278</v>
      </c>
      <c r="B142" s="224" t="s">
        <v>307</v>
      </c>
      <c r="C142" s="224">
        <v>1</v>
      </c>
      <c r="D142" s="224" t="s">
        <v>440</v>
      </c>
      <c r="E142" s="224" t="s">
        <v>440</v>
      </c>
      <c r="F142" s="270">
        <v>101744</v>
      </c>
      <c r="G142" s="271">
        <f t="shared" si="19"/>
        <v>2.8488930464000002</v>
      </c>
      <c r="H142" s="298">
        <f t="shared" si="20"/>
        <v>18.795169120000001</v>
      </c>
      <c r="I142" s="294"/>
      <c r="J142" s="285"/>
      <c r="K142" s="285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</row>
    <row r="143" spans="1:21" s="234" customFormat="1" x14ac:dyDescent="0.25">
      <c r="A143" s="223" t="s">
        <v>278</v>
      </c>
      <c r="B143" s="224" t="s">
        <v>304</v>
      </c>
      <c r="C143" s="224">
        <v>1</v>
      </c>
      <c r="D143" s="224" t="s">
        <v>440</v>
      </c>
      <c r="E143" s="224" t="s">
        <v>440</v>
      </c>
      <c r="F143" s="270">
        <v>52956.800000000003</v>
      </c>
      <c r="G143" s="271">
        <f t="shared" si="19"/>
        <v>1.4828221740800001</v>
      </c>
      <c r="H143" s="298">
        <f t="shared" si="20"/>
        <v>9.7827096640000004</v>
      </c>
      <c r="I143" s="294"/>
      <c r="J143" s="285"/>
      <c r="K143" s="285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</row>
    <row r="144" spans="1:21" s="234" customFormat="1" ht="26.4" x14ac:dyDescent="0.25">
      <c r="A144" s="223" t="s">
        <v>278</v>
      </c>
      <c r="B144" s="224" t="s">
        <v>463</v>
      </c>
      <c r="C144" s="224">
        <v>1</v>
      </c>
      <c r="D144" s="224" t="s">
        <v>440</v>
      </c>
      <c r="E144" s="224" t="s">
        <v>440</v>
      </c>
      <c r="F144" s="270">
        <v>43451.200000000004</v>
      </c>
      <c r="G144" s="271">
        <f t="shared" si="19"/>
        <v>1.2166596707200001</v>
      </c>
      <c r="H144" s="298">
        <f t="shared" si="20"/>
        <v>8.0267401760000006</v>
      </c>
      <c r="I144" s="294"/>
      <c r="J144" s="285"/>
      <c r="K144" s="285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</row>
    <row r="145" spans="1:21" s="234" customFormat="1" x14ac:dyDescent="0.25">
      <c r="A145" s="223" t="s">
        <v>278</v>
      </c>
      <c r="B145" s="224" t="s">
        <v>464</v>
      </c>
      <c r="C145" s="224">
        <v>1</v>
      </c>
      <c r="D145" s="224" t="s">
        <v>440</v>
      </c>
      <c r="E145" s="224" t="s">
        <v>440</v>
      </c>
      <c r="F145" s="270">
        <v>44490.400000000001</v>
      </c>
      <c r="G145" s="271">
        <f t="shared" si="19"/>
        <v>1.2457578942400001</v>
      </c>
      <c r="H145" s="298">
        <f t="shared" si="20"/>
        <v>8.218711592</v>
      </c>
      <c r="I145" s="294"/>
      <c r="J145" s="285"/>
      <c r="K145" s="285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</row>
    <row r="146" spans="1:21" s="234" customFormat="1" x14ac:dyDescent="0.25">
      <c r="A146" s="223" t="s">
        <v>278</v>
      </c>
      <c r="B146" s="224" t="s">
        <v>465</v>
      </c>
      <c r="C146" s="224">
        <v>1</v>
      </c>
      <c r="D146" s="224" t="s">
        <v>440</v>
      </c>
      <c r="E146" s="224" t="s">
        <v>440</v>
      </c>
      <c r="F146" s="270">
        <v>59854.400000000001</v>
      </c>
      <c r="G146" s="271">
        <f t="shared" si="19"/>
        <v>1.6759591126400002</v>
      </c>
      <c r="H146" s="298">
        <f t="shared" si="20"/>
        <v>11.056903312000001</v>
      </c>
      <c r="I146" s="294"/>
      <c r="J146" s="285"/>
      <c r="K146" s="285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</row>
    <row r="147" spans="1:21" s="231" customFormat="1" ht="28.35" customHeight="1" x14ac:dyDescent="0.25">
      <c r="A147" s="221" t="s">
        <v>278</v>
      </c>
      <c r="B147" s="222" t="s">
        <v>290</v>
      </c>
      <c r="C147" s="222">
        <v>1</v>
      </c>
      <c r="D147" s="222" t="s">
        <v>291</v>
      </c>
      <c r="E147" s="222" t="s">
        <v>32</v>
      </c>
      <c r="F147" s="269">
        <v>1593532</v>
      </c>
      <c r="G147" s="257">
        <f>F147*0.0000280006</f>
        <v>44.619852119200004</v>
      </c>
      <c r="H147" s="296">
        <f t="shared" si="20"/>
        <v>294.37316636000003</v>
      </c>
      <c r="I147" s="294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</row>
    <row r="148" spans="1:21" s="231" customFormat="1" x14ac:dyDescent="0.25">
      <c r="A148" s="219" t="s">
        <v>44</v>
      </c>
      <c r="B148" s="220"/>
      <c r="C148" s="235">
        <f>SUM(C69:C147)</f>
        <v>79</v>
      </c>
      <c r="D148" s="220"/>
      <c r="E148" s="220"/>
      <c r="F148" s="266">
        <f>SUM(F69:F147)</f>
        <v>35803030.199999996</v>
      </c>
      <c r="G148" s="243">
        <f>SUM(G69:G147)</f>
        <v>1002.5063274181203</v>
      </c>
      <c r="H148" s="299">
        <f>SUM(H69:H147)</f>
        <v>6613.8937688459991</v>
      </c>
      <c r="I148" s="300"/>
      <c r="J148" s="281"/>
    </row>
    <row r="149" spans="1:21" x14ac:dyDescent="0.25">
      <c r="A149" s="251"/>
      <c r="I149" s="301"/>
      <c r="J149" s="302"/>
    </row>
    <row r="150" spans="1:21" x14ac:dyDescent="0.25">
      <c r="A150" s="251"/>
      <c r="I150" s="320"/>
      <c r="J150" s="302"/>
    </row>
    <row r="151" spans="1:21" x14ac:dyDescent="0.25">
      <c r="A151" s="307" t="s">
        <v>470</v>
      </c>
      <c r="B151" s="307"/>
      <c r="C151" s="308"/>
      <c r="D151" s="309"/>
      <c r="E151" s="329"/>
      <c r="F151" s="303"/>
      <c r="G151" s="303"/>
      <c r="H151" s="303"/>
      <c r="I151" s="304"/>
    </row>
    <row r="152" spans="1:21" ht="26.4" x14ac:dyDescent="0.25">
      <c r="A152" s="311"/>
      <c r="B152" s="312" t="s">
        <v>468</v>
      </c>
      <c r="C152" s="312" t="s">
        <v>8</v>
      </c>
      <c r="D152" s="312" t="s">
        <v>9</v>
      </c>
      <c r="E152" s="312" t="s">
        <v>469</v>
      </c>
      <c r="F152" s="306"/>
      <c r="G152" s="303"/>
      <c r="H152" s="303"/>
      <c r="I152" s="304"/>
    </row>
    <row r="153" spans="1:21" x14ac:dyDescent="0.25">
      <c r="A153" s="313" t="s">
        <v>315</v>
      </c>
      <c r="B153" s="314">
        <f>C13</f>
        <v>10</v>
      </c>
      <c r="C153" s="317">
        <f>F13</f>
        <v>4860359</v>
      </c>
      <c r="D153" s="317">
        <f>G13</f>
        <v>136.09296821540002</v>
      </c>
      <c r="E153" s="317">
        <f>H13</f>
        <v>897.85411806999991</v>
      </c>
      <c r="F153" s="335"/>
      <c r="G153" s="332"/>
      <c r="H153" s="328"/>
      <c r="I153" s="328"/>
    </row>
    <row r="154" spans="1:21" x14ac:dyDescent="0.25">
      <c r="A154" s="313" t="s">
        <v>467</v>
      </c>
      <c r="B154" s="315">
        <f>C59</f>
        <v>40</v>
      </c>
      <c r="C154" s="317">
        <f>F59</f>
        <v>8015656.0000000009</v>
      </c>
      <c r="D154" s="317">
        <f>G59</f>
        <v>224.77271645499991</v>
      </c>
      <c r="E154" s="317">
        <f>H59</f>
        <v>1482.9062202500006</v>
      </c>
      <c r="F154" s="336"/>
      <c r="G154" s="334"/>
      <c r="H154" s="328"/>
      <c r="I154" s="328"/>
    </row>
    <row r="155" spans="1:21" x14ac:dyDescent="0.25">
      <c r="A155" s="313" t="s">
        <v>318</v>
      </c>
      <c r="B155" s="314">
        <f>C66</f>
        <v>3</v>
      </c>
      <c r="C155" s="317">
        <f>F66</f>
        <v>306000</v>
      </c>
      <c r="D155" s="317">
        <f>G66</f>
        <v>8.5681836000000011</v>
      </c>
      <c r="E155" s="317">
        <f>H66</f>
        <v>56.527380000000008</v>
      </c>
      <c r="F155" s="336"/>
      <c r="G155" s="334"/>
      <c r="H155" s="328"/>
      <c r="I155" s="328"/>
    </row>
    <row r="156" spans="1:21" x14ac:dyDescent="0.25">
      <c r="A156" s="313" t="s">
        <v>316</v>
      </c>
      <c r="B156" s="316">
        <f>C148</f>
        <v>79</v>
      </c>
      <c r="C156" s="318">
        <f>F148</f>
        <v>35803030.199999996</v>
      </c>
      <c r="D156" s="318">
        <f>G148</f>
        <v>1002.5063274181203</v>
      </c>
      <c r="E156" s="318">
        <f>H148</f>
        <v>6613.8937688459991</v>
      </c>
      <c r="F156" s="336"/>
      <c r="G156" s="334"/>
      <c r="H156" s="328"/>
      <c r="I156" s="328"/>
    </row>
    <row r="157" spans="1:21" x14ac:dyDescent="0.25">
      <c r="A157" s="313" t="s">
        <v>44</v>
      </c>
      <c r="B157" s="313">
        <f>SUM(B153:B156)</f>
        <v>132</v>
      </c>
      <c r="C157" s="319">
        <f t="shared" ref="C157:E157" si="21">SUM(C153:C156)</f>
        <v>48985045.199999996</v>
      </c>
      <c r="D157" s="319">
        <f t="shared" si="21"/>
        <v>1371.9401956885204</v>
      </c>
      <c r="E157" s="319">
        <f t="shared" si="21"/>
        <v>9051.181487165999</v>
      </c>
      <c r="F157" s="337"/>
      <c r="G157" s="333"/>
      <c r="H157" s="328"/>
      <c r="I157" s="328"/>
    </row>
    <row r="158" spans="1:21" x14ac:dyDescent="0.25">
      <c r="A158" s="310"/>
      <c r="B158" s="310"/>
      <c r="C158" s="310"/>
      <c r="D158" s="310"/>
      <c r="E158" s="330"/>
      <c r="F158" s="303"/>
      <c r="G158" s="303"/>
      <c r="H158" s="303"/>
      <c r="I158" s="304"/>
    </row>
    <row r="159" spans="1:21" x14ac:dyDescent="0.25">
      <c r="A159" s="303"/>
      <c r="B159" s="303"/>
      <c r="C159" s="303"/>
      <c r="D159" s="303"/>
      <c r="E159" s="331"/>
      <c r="F159" s="303"/>
      <c r="G159" s="303"/>
      <c r="H159" s="303"/>
      <c r="I159" s="304"/>
    </row>
    <row r="160" spans="1:21" x14ac:dyDescent="0.25">
      <c r="A160" s="305"/>
      <c r="B160" s="303"/>
      <c r="C160" s="303"/>
      <c r="D160" s="303"/>
      <c r="E160" s="331"/>
      <c r="F160" s="303"/>
      <c r="G160" s="303"/>
      <c r="H160" s="303"/>
      <c r="I160" s="304"/>
    </row>
    <row r="161" spans="1:9" x14ac:dyDescent="0.25">
      <c r="A161" s="305"/>
      <c r="B161" s="303"/>
      <c r="C161" s="303"/>
      <c r="D161" s="303"/>
      <c r="E161" s="331"/>
      <c r="F161" s="303"/>
      <c r="G161" s="303"/>
      <c r="H161" s="303"/>
      <c r="I161" s="304"/>
    </row>
    <row r="162" spans="1:9" x14ac:dyDescent="0.25">
      <c r="A162" s="305"/>
      <c r="B162" s="303"/>
      <c r="C162" s="303"/>
      <c r="D162" s="303"/>
      <c r="E162" s="303"/>
      <c r="F162" s="303"/>
      <c r="G162" s="303"/>
      <c r="H162" s="303"/>
      <c r="I162" s="304"/>
    </row>
    <row r="163" spans="1:9" x14ac:dyDescent="0.25">
      <c r="A163" s="305"/>
      <c r="B163" s="303"/>
      <c r="C163" s="303"/>
      <c r="D163" s="303"/>
      <c r="E163" s="303"/>
      <c r="F163" s="303"/>
      <c r="G163" s="303"/>
      <c r="H163" s="303"/>
      <c r="I163" s="304"/>
    </row>
    <row r="164" spans="1:9" x14ac:dyDescent="0.25">
      <c r="A164" s="305"/>
      <c r="B164" s="303"/>
      <c r="C164" s="303"/>
      <c r="D164" s="303"/>
      <c r="E164" s="303"/>
      <c r="F164" s="303"/>
      <c r="G164" s="303"/>
      <c r="H164" s="303"/>
      <c r="I164" s="304"/>
    </row>
    <row r="165" spans="1:9" x14ac:dyDescent="0.25">
      <c r="A165" s="305"/>
      <c r="B165" s="303"/>
      <c r="C165" s="303"/>
      <c r="D165" s="303"/>
      <c r="E165" s="303"/>
      <c r="F165" s="303"/>
      <c r="G165" s="303"/>
      <c r="H165" s="303"/>
      <c r="I165" s="304"/>
    </row>
    <row r="166" spans="1:9" x14ac:dyDescent="0.25">
      <c r="A166" s="255"/>
    </row>
    <row r="167" spans="1:9" x14ac:dyDescent="0.25">
      <c r="A167" s="255"/>
    </row>
    <row r="168" spans="1:9" x14ac:dyDescent="0.25">
      <c r="A168" s="256"/>
      <c r="B168" s="254"/>
    </row>
  </sheetData>
  <mergeCells count="4">
    <mergeCell ref="A67:H67"/>
    <mergeCell ref="A1:H1"/>
    <mergeCell ref="A15:H15"/>
    <mergeCell ref="A61:H61"/>
  </mergeCells>
  <pageMargins left="0.196527777777778" right="0.196527777777778" top="1.0631944444444399" bottom="1.0631944444444399" header="0.51180555555555496" footer="0.78749999999999998"/>
  <pageSetup paperSize="8" orientation="landscape" useFirstPageNumber="1" horizontalDpi="300" verticalDpi="300" r:id="rId1"/>
  <headerFoot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167"/>
  <sheetViews>
    <sheetView topLeftCell="A7" zoomScale="140" zoomScaleNormal="140" workbookViewId="0">
      <selection activeCell="E135" sqref="E135"/>
    </sheetView>
  </sheetViews>
  <sheetFormatPr defaultColWidth="11.44140625" defaultRowHeight="13.2" x14ac:dyDescent="0.25"/>
  <cols>
    <col min="1" max="1" width="27" customWidth="1"/>
    <col min="2" max="2" width="20" customWidth="1"/>
    <col min="3" max="3" width="9.88671875" customWidth="1"/>
    <col min="4" max="4" width="17.33203125" customWidth="1"/>
    <col min="5" max="5" width="16.6640625" customWidth="1"/>
    <col min="6" max="6" width="15.6640625" customWidth="1"/>
    <col min="7" max="7" width="12.33203125" customWidth="1"/>
    <col min="8" max="8" width="11" style="1" customWidth="1"/>
    <col min="9" max="9" width="10.33203125" customWidth="1"/>
    <col min="10" max="10" width="11" customWidth="1"/>
    <col min="11" max="11" width="9.88671875" customWidth="1"/>
    <col min="13" max="13" width="11.6640625" customWidth="1"/>
    <col min="14" max="14" width="12.44140625" customWidth="1"/>
    <col min="15" max="15" width="15.109375" customWidth="1"/>
    <col min="16" max="16" width="14.109375" customWidth="1"/>
  </cols>
  <sheetData>
    <row r="1" spans="1:17" ht="21" x14ac:dyDescent="0.4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7" ht="39.6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4" t="s">
        <v>13</v>
      </c>
      <c r="N2" s="4" t="s">
        <v>14</v>
      </c>
      <c r="O2" s="6"/>
      <c r="P2" s="6"/>
    </row>
    <row r="3" spans="1:17" ht="26.4" x14ac:dyDescent="0.25">
      <c r="A3" s="7" t="s">
        <v>16</v>
      </c>
      <c r="B3" s="8" t="s">
        <v>17</v>
      </c>
      <c r="C3" s="9">
        <v>1</v>
      </c>
      <c r="D3" s="10" t="s">
        <v>18</v>
      </c>
      <c r="E3" s="10" t="s">
        <v>19</v>
      </c>
      <c r="F3" s="11"/>
      <c r="G3" s="9" t="s">
        <v>20</v>
      </c>
      <c r="I3" s="13">
        <f>H3*0.0000280006</f>
        <v>0</v>
      </c>
      <c r="J3" s="14">
        <f t="shared" ref="J3:J8" si="0">H3*0.00018473</f>
        <v>0</v>
      </c>
      <c r="K3" s="10" t="s">
        <v>21</v>
      </c>
      <c r="L3" s="10" t="s">
        <v>22</v>
      </c>
      <c r="M3" s="15" t="s">
        <v>23</v>
      </c>
      <c r="N3" s="15" t="s">
        <v>24</v>
      </c>
      <c r="O3" s="16"/>
      <c r="P3" s="12">
        <v>126327</v>
      </c>
      <c r="Q3" s="17"/>
    </row>
    <row r="4" spans="1:17" ht="26.4" x14ac:dyDescent="0.25">
      <c r="A4" s="7" t="s">
        <v>16</v>
      </c>
      <c r="B4" s="8" t="s">
        <v>25</v>
      </c>
      <c r="C4" s="9">
        <v>1</v>
      </c>
      <c r="D4" s="10" t="s">
        <v>18</v>
      </c>
      <c r="E4" s="10" t="s">
        <v>19</v>
      </c>
      <c r="F4" s="11"/>
      <c r="G4" s="9" t="s">
        <v>20</v>
      </c>
      <c r="I4" s="13">
        <f>H4*0.0000280006</f>
        <v>0</v>
      </c>
      <c r="J4" s="14">
        <f t="shared" si="0"/>
        <v>0</v>
      </c>
      <c r="K4" s="10" t="s">
        <v>21</v>
      </c>
      <c r="L4" s="10" t="s">
        <v>22</v>
      </c>
      <c r="M4" s="15" t="s">
        <v>23</v>
      </c>
      <c r="N4" s="15" t="s">
        <v>24</v>
      </c>
      <c r="P4" s="12">
        <v>258545</v>
      </c>
    </row>
    <row r="5" spans="1:17" ht="26.4" x14ac:dyDescent="0.25">
      <c r="A5" s="7" t="s">
        <v>26</v>
      </c>
      <c r="B5" s="8" t="s">
        <v>27</v>
      </c>
      <c r="C5" s="10">
        <v>1</v>
      </c>
      <c r="D5" s="10" t="s">
        <v>18</v>
      </c>
      <c r="E5" s="10" t="s">
        <v>19</v>
      </c>
      <c r="F5" s="18"/>
      <c r="G5" s="19" t="s">
        <v>28</v>
      </c>
      <c r="I5" s="13">
        <f>H5*0.0000280006</f>
        <v>0</v>
      </c>
      <c r="J5" s="14">
        <f t="shared" si="0"/>
        <v>0</v>
      </c>
      <c r="K5" s="10" t="s">
        <v>21</v>
      </c>
      <c r="L5" s="10" t="s">
        <v>29</v>
      </c>
      <c r="M5" s="15" t="s">
        <v>23</v>
      </c>
      <c r="N5" s="15" t="s">
        <v>24</v>
      </c>
      <c r="P5" s="20">
        <v>108000</v>
      </c>
    </row>
    <row r="6" spans="1:17" ht="25.35" customHeight="1" x14ac:dyDescent="0.25">
      <c r="A6" s="7" t="s">
        <v>30</v>
      </c>
      <c r="B6" s="8" t="s">
        <v>31</v>
      </c>
      <c r="C6" s="10">
        <v>1</v>
      </c>
      <c r="D6" s="10" t="s">
        <v>18</v>
      </c>
      <c r="E6" s="10" t="s">
        <v>32</v>
      </c>
      <c r="F6" s="18"/>
      <c r="G6" s="21" t="s">
        <v>33</v>
      </c>
      <c r="I6" s="13">
        <f>H6*0.0000280006</f>
        <v>0</v>
      </c>
      <c r="J6" s="14">
        <f t="shared" si="0"/>
        <v>0</v>
      </c>
      <c r="K6" s="10" t="s">
        <v>21</v>
      </c>
      <c r="L6" s="10" t="s">
        <v>29</v>
      </c>
      <c r="M6" s="15" t="s">
        <v>23</v>
      </c>
      <c r="N6" s="15" t="s">
        <v>24</v>
      </c>
      <c r="P6" s="20">
        <f>22215/4*12</f>
        <v>66645</v>
      </c>
    </row>
    <row r="7" spans="1:17" ht="39.6" x14ac:dyDescent="0.25">
      <c r="A7" s="7" t="s">
        <v>34</v>
      </c>
      <c r="B7" s="8" t="s">
        <v>35</v>
      </c>
      <c r="C7" s="10">
        <v>1</v>
      </c>
      <c r="D7" s="10" t="s">
        <v>18</v>
      </c>
      <c r="E7" s="10" t="s">
        <v>19</v>
      </c>
      <c r="F7" s="18"/>
      <c r="G7" s="22" t="s">
        <v>36</v>
      </c>
      <c r="I7" s="13">
        <f>H7*0.0000280006</f>
        <v>0</v>
      </c>
      <c r="J7" s="14">
        <f t="shared" si="0"/>
        <v>0</v>
      </c>
      <c r="K7" s="10" t="s">
        <v>21</v>
      </c>
      <c r="L7" s="10" t="s">
        <v>22</v>
      </c>
      <c r="M7" s="15" t="s">
        <v>23</v>
      </c>
      <c r="N7" s="15" t="s">
        <v>24</v>
      </c>
      <c r="P7" s="23">
        <v>49322</v>
      </c>
    </row>
    <row r="8" spans="1:17" ht="38.85" customHeight="1" x14ac:dyDescent="0.25">
      <c r="A8" s="7" t="s">
        <v>37</v>
      </c>
      <c r="B8" s="8" t="s">
        <v>38</v>
      </c>
      <c r="C8" s="10">
        <v>1</v>
      </c>
      <c r="D8" s="10" t="s">
        <v>39</v>
      </c>
      <c r="E8" s="24" t="s">
        <v>40</v>
      </c>
      <c r="F8" s="18"/>
      <c r="G8" s="10" t="s">
        <v>41</v>
      </c>
      <c r="I8" s="14">
        <f>(H8*$O$3)/1000</f>
        <v>0</v>
      </c>
      <c r="J8" s="14">
        <f t="shared" si="0"/>
        <v>0</v>
      </c>
      <c r="K8" s="10" t="s">
        <v>42</v>
      </c>
      <c r="L8" s="10" t="s">
        <v>43</v>
      </c>
      <c r="M8" s="15" t="s">
        <v>23</v>
      </c>
      <c r="N8" s="15" t="s">
        <v>24</v>
      </c>
    </row>
    <row r="9" spans="1:17" x14ac:dyDescent="0.25">
      <c r="A9" s="25" t="s">
        <v>44</v>
      </c>
      <c r="B9" s="26"/>
      <c r="C9" s="27">
        <f>SUM(C3:C8)</f>
        <v>6</v>
      </c>
      <c r="D9" s="28"/>
      <c r="E9" s="28"/>
      <c r="F9" s="29"/>
      <c r="G9" s="28"/>
      <c r="H9" s="30">
        <f>SUM(H3:H8)</f>
        <v>0</v>
      </c>
      <c r="I9" s="31">
        <f>SUM(I3:I8)</f>
        <v>0</v>
      </c>
      <c r="J9" s="31">
        <f>SUM(J3:J8)</f>
        <v>0</v>
      </c>
      <c r="K9" s="28"/>
      <c r="L9" s="28"/>
      <c r="M9" s="32"/>
      <c r="N9" s="32"/>
    </row>
    <row r="10" spans="1:17" x14ac:dyDescent="0.25">
      <c r="A10" s="33"/>
      <c r="B10" s="33"/>
      <c r="C10" s="33"/>
      <c r="D10" s="33"/>
      <c r="E10" s="33"/>
      <c r="F10" s="34"/>
      <c r="G10" s="33"/>
      <c r="H10" s="35"/>
      <c r="I10" s="33"/>
      <c r="J10" s="33"/>
      <c r="K10" s="33"/>
      <c r="L10" s="33"/>
      <c r="M10" s="33"/>
      <c r="N10" s="33"/>
    </row>
    <row r="11" spans="1:17" ht="21" x14ac:dyDescent="0.4">
      <c r="A11" s="324" t="s">
        <v>45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</row>
    <row r="12" spans="1:17" ht="39.6" x14ac:dyDescent="0.25">
      <c r="A12" s="36" t="s">
        <v>1</v>
      </c>
      <c r="B12" s="11" t="s">
        <v>2</v>
      </c>
      <c r="C12" s="11" t="s">
        <v>3</v>
      </c>
      <c r="D12" s="11" t="s">
        <v>4</v>
      </c>
      <c r="E12" s="11" t="s">
        <v>5</v>
      </c>
      <c r="F12" s="11" t="s">
        <v>6</v>
      </c>
      <c r="G12" s="11" t="s">
        <v>7</v>
      </c>
      <c r="H12" s="36" t="s">
        <v>8</v>
      </c>
      <c r="I12" s="11" t="s">
        <v>9</v>
      </c>
      <c r="J12" s="11" t="s">
        <v>10</v>
      </c>
      <c r="K12" s="36" t="s">
        <v>11</v>
      </c>
      <c r="L12" s="36" t="s">
        <v>12</v>
      </c>
      <c r="M12" s="11" t="s">
        <v>13</v>
      </c>
      <c r="N12" s="11" t="s">
        <v>14</v>
      </c>
    </row>
    <row r="13" spans="1:17" ht="47.25" customHeight="1" x14ac:dyDescent="0.25">
      <c r="A13" s="7" t="s">
        <v>46</v>
      </c>
      <c r="B13" s="37" t="s">
        <v>47</v>
      </c>
      <c r="C13" s="38">
        <v>1</v>
      </c>
      <c r="D13" s="10" t="s">
        <v>48</v>
      </c>
      <c r="E13" s="10" t="s">
        <v>48</v>
      </c>
      <c r="F13" s="39">
        <v>16825</v>
      </c>
      <c r="G13" s="40" t="s">
        <v>49</v>
      </c>
      <c r="I13" s="13">
        <f t="shared" ref="I13:I26" si="1">H13*0.0000280006</f>
        <v>0</v>
      </c>
      <c r="J13" s="14">
        <f t="shared" ref="J13:J26" si="2">H13*0.00018473</f>
        <v>0</v>
      </c>
      <c r="K13" s="10" t="s">
        <v>29</v>
      </c>
      <c r="L13" s="10" t="s">
        <v>29</v>
      </c>
      <c r="M13" s="10" t="s">
        <v>50</v>
      </c>
      <c r="N13" s="41" t="s">
        <v>51</v>
      </c>
    </row>
    <row r="14" spans="1:17" ht="38.1" customHeight="1" x14ac:dyDescent="0.25">
      <c r="A14" s="7" t="s">
        <v>46</v>
      </c>
      <c r="B14" s="37" t="s">
        <v>52</v>
      </c>
      <c r="C14" s="38">
        <v>1</v>
      </c>
      <c r="D14" s="10" t="s">
        <v>48</v>
      </c>
      <c r="E14" s="10" t="s">
        <v>48</v>
      </c>
      <c r="F14" s="39">
        <v>16825</v>
      </c>
      <c r="G14" s="40" t="s">
        <v>49</v>
      </c>
      <c r="I14" s="13">
        <f t="shared" si="1"/>
        <v>0</v>
      </c>
      <c r="J14" s="14">
        <f t="shared" si="2"/>
        <v>0</v>
      </c>
      <c r="K14" s="10" t="s">
        <v>29</v>
      </c>
      <c r="L14" s="10" t="s">
        <v>29</v>
      </c>
      <c r="M14" s="10" t="s">
        <v>50</v>
      </c>
      <c r="N14" s="41" t="s">
        <v>53</v>
      </c>
    </row>
    <row r="15" spans="1:17" ht="24.15" customHeight="1" x14ac:dyDescent="0.25">
      <c r="A15" s="42" t="s">
        <v>54</v>
      </c>
      <c r="B15" s="37" t="s">
        <v>55</v>
      </c>
      <c r="C15" s="38">
        <v>1</v>
      </c>
      <c r="D15" s="10" t="s">
        <v>32</v>
      </c>
      <c r="E15" s="24" t="s">
        <v>32</v>
      </c>
      <c r="F15" s="18"/>
      <c r="G15" s="43">
        <v>41030</v>
      </c>
      <c r="I15" s="13">
        <f t="shared" si="1"/>
        <v>0</v>
      </c>
      <c r="J15" s="14">
        <f t="shared" si="2"/>
        <v>0</v>
      </c>
      <c r="K15" s="10" t="s">
        <v>56</v>
      </c>
      <c r="L15" s="10" t="s">
        <v>57</v>
      </c>
      <c r="M15" s="15" t="s">
        <v>23</v>
      </c>
      <c r="N15" s="15" t="s">
        <v>24</v>
      </c>
      <c r="P15" s="12"/>
    </row>
    <row r="16" spans="1:17" ht="26.4" x14ac:dyDescent="0.25">
      <c r="A16" s="42" t="s">
        <v>58</v>
      </c>
      <c r="B16" s="37" t="s">
        <v>59</v>
      </c>
      <c r="C16" s="38">
        <v>1</v>
      </c>
      <c r="D16" s="10" t="s">
        <v>32</v>
      </c>
      <c r="E16" s="24" t="s">
        <v>32</v>
      </c>
      <c r="F16" s="18"/>
      <c r="G16" s="43">
        <v>41030</v>
      </c>
      <c r="I16" s="13">
        <f t="shared" si="1"/>
        <v>0</v>
      </c>
      <c r="J16" s="14">
        <f t="shared" si="2"/>
        <v>0</v>
      </c>
      <c r="K16" s="10" t="s">
        <v>56</v>
      </c>
      <c r="L16" s="10" t="s">
        <v>57</v>
      </c>
      <c r="M16" s="15" t="s">
        <v>23</v>
      </c>
      <c r="N16" s="15" t="s">
        <v>24</v>
      </c>
      <c r="P16" s="12"/>
    </row>
    <row r="17" spans="1:16" ht="26.4" x14ac:dyDescent="0.25">
      <c r="A17" s="42" t="s">
        <v>60</v>
      </c>
      <c r="B17" s="37" t="s">
        <v>61</v>
      </c>
      <c r="C17" s="38">
        <v>1</v>
      </c>
      <c r="D17" s="10" t="s">
        <v>18</v>
      </c>
      <c r="E17" s="24" t="s">
        <v>62</v>
      </c>
      <c r="F17" s="18"/>
      <c r="G17" s="43" t="s">
        <v>63</v>
      </c>
      <c r="I17" s="13">
        <f t="shared" si="1"/>
        <v>0</v>
      </c>
      <c r="J17" s="14">
        <f t="shared" si="2"/>
        <v>0</v>
      </c>
      <c r="K17" s="10" t="s">
        <v>56</v>
      </c>
      <c r="L17" s="10" t="s">
        <v>57</v>
      </c>
      <c r="M17" s="15" t="s">
        <v>23</v>
      </c>
      <c r="N17" s="15" t="s">
        <v>24</v>
      </c>
      <c r="P17" s="12"/>
    </row>
    <row r="18" spans="1:16" ht="26.4" x14ac:dyDescent="0.25">
      <c r="A18" s="42" t="s">
        <v>64</v>
      </c>
      <c r="B18" s="37" t="s">
        <v>65</v>
      </c>
      <c r="C18" s="38">
        <v>1</v>
      </c>
      <c r="D18" s="10" t="s">
        <v>18</v>
      </c>
      <c r="E18" s="10" t="s">
        <v>62</v>
      </c>
      <c r="F18" s="18"/>
      <c r="G18" s="43" t="s">
        <v>66</v>
      </c>
      <c r="I18" s="13">
        <f t="shared" si="1"/>
        <v>0</v>
      </c>
      <c r="J18" s="14">
        <f t="shared" si="2"/>
        <v>0</v>
      </c>
      <c r="K18" s="10" t="s">
        <v>21</v>
      </c>
      <c r="L18" s="10" t="s">
        <v>29</v>
      </c>
      <c r="M18" s="15" t="s">
        <v>23</v>
      </c>
      <c r="N18" s="15" t="s">
        <v>24</v>
      </c>
      <c r="P18" s="12"/>
    </row>
    <row r="19" spans="1:16" ht="39.6" x14ac:dyDescent="0.25">
      <c r="A19" s="7" t="s">
        <v>67</v>
      </c>
      <c r="B19" s="8" t="s">
        <v>68</v>
      </c>
      <c r="C19" s="38">
        <v>1</v>
      </c>
      <c r="D19" s="10" t="s">
        <v>48</v>
      </c>
      <c r="E19" s="10" t="s">
        <v>48</v>
      </c>
      <c r="F19" s="39">
        <v>16000</v>
      </c>
      <c r="G19" s="44">
        <v>41821</v>
      </c>
      <c r="I19" s="13">
        <f t="shared" si="1"/>
        <v>0</v>
      </c>
      <c r="J19" s="14">
        <f t="shared" si="2"/>
        <v>0</v>
      </c>
      <c r="K19" s="10" t="s">
        <v>29</v>
      </c>
      <c r="L19" s="10" t="s">
        <v>29</v>
      </c>
      <c r="M19" s="45" t="s">
        <v>23</v>
      </c>
      <c r="N19" s="46" t="s">
        <v>24</v>
      </c>
    </row>
    <row r="20" spans="1:16" ht="26.4" x14ac:dyDescent="0.25">
      <c r="A20" s="7" t="s">
        <v>69</v>
      </c>
      <c r="B20" s="8" t="s">
        <v>70</v>
      </c>
      <c r="C20" s="38">
        <v>1</v>
      </c>
      <c r="D20" s="10" t="s">
        <v>48</v>
      </c>
      <c r="E20" s="10" t="s">
        <v>48</v>
      </c>
      <c r="F20" s="39">
        <v>16000</v>
      </c>
      <c r="G20" s="44">
        <v>41760</v>
      </c>
      <c r="I20" s="13">
        <f t="shared" si="1"/>
        <v>0</v>
      </c>
      <c r="J20" s="14">
        <f t="shared" si="2"/>
        <v>0</v>
      </c>
      <c r="K20" s="10" t="s">
        <v>29</v>
      </c>
      <c r="L20" s="10" t="s">
        <v>29</v>
      </c>
      <c r="M20" s="45" t="s">
        <v>23</v>
      </c>
      <c r="N20" s="46" t="s">
        <v>24</v>
      </c>
    </row>
    <row r="21" spans="1:16" ht="39.6" x14ac:dyDescent="0.25">
      <c r="A21" s="7" t="s">
        <v>71</v>
      </c>
      <c r="B21" s="37" t="s">
        <v>72</v>
      </c>
      <c r="C21" s="38">
        <v>1</v>
      </c>
      <c r="D21" s="10" t="s">
        <v>18</v>
      </c>
      <c r="E21" s="24" t="s">
        <v>62</v>
      </c>
      <c r="F21" s="18"/>
      <c r="G21" s="43">
        <v>41484</v>
      </c>
      <c r="I21" s="13">
        <f t="shared" si="1"/>
        <v>0</v>
      </c>
      <c r="J21" s="14">
        <f t="shared" si="2"/>
        <v>0</v>
      </c>
      <c r="K21" s="10"/>
      <c r="L21" s="10"/>
      <c r="M21" s="45" t="s">
        <v>23</v>
      </c>
      <c r="N21" s="46" t="s">
        <v>24</v>
      </c>
    </row>
    <row r="22" spans="1:16" ht="39.6" x14ac:dyDescent="0.25">
      <c r="A22" s="7" t="s">
        <v>71</v>
      </c>
      <c r="B22" s="37" t="s">
        <v>73</v>
      </c>
      <c r="C22" s="38">
        <v>1</v>
      </c>
      <c r="D22" s="10" t="s">
        <v>18</v>
      </c>
      <c r="E22" s="10" t="s">
        <v>62</v>
      </c>
      <c r="F22" s="18"/>
      <c r="G22" s="43">
        <v>41484</v>
      </c>
      <c r="I22" s="13">
        <f t="shared" si="1"/>
        <v>0</v>
      </c>
      <c r="J22" s="14">
        <f t="shared" si="2"/>
        <v>0</v>
      </c>
      <c r="K22" s="10"/>
      <c r="L22" s="10"/>
      <c r="M22" s="45" t="s">
        <v>23</v>
      </c>
      <c r="N22" s="46" t="s">
        <v>24</v>
      </c>
    </row>
    <row r="23" spans="1:16" ht="26.4" x14ac:dyDescent="0.25">
      <c r="A23" s="42" t="s">
        <v>74</v>
      </c>
      <c r="B23" s="37" t="s">
        <v>75</v>
      </c>
      <c r="C23" s="38">
        <v>1</v>
      </c>
      <c r="D23" s="10" t="s">
        <v>18</v>
      </c>
      <c r="E23" s="10" t="s">
        <v>19</v>
      </c>
      <c r="F23" s="18"/>
      <c r="G23" s="43" t="s">
        <v>76</v>
      </c>
      <c r="I23" s="13">
        <f t="shared" si="1"/>
        <v>0</v>
      </c>
      <c r="J23" s="14">
        <f t="shared" si="2"/>
        <v>0</v>
      </c>
      <c r="K23" s="10" t="s">
        <v>21</v>
      </c>
      <c r="L23" s="10" t="s">
        <v>29</v>
      </c>
      <c r="M23" s="15" t="s">
        <v>23</v>
      </c>
      <c r="N23" s="15" t="s">
        <v>24</v>
      </c>
    </row>
    <row r="24" spans="1:16" ht="26.4" x14ac:dyDescent="0.25">
      <c r="A24" s="42" t="s">
        <v>74</v>
      </c>
      <c r="B24" s="37" t="s">
        <v>77</v>
      </c>
      <c r="C24" s="38">
        <v>1</v>
      </c>
      <c r="D24" s="10" t="s">
        <v>18</v>
      </c>
      <c r="E24" s="10" t="s">
        <v>19</v>
      </c>
      <c r="F24" s="18"/>
      <c r="G24" s="43" t="s">
        <v>78</v>
      </c>
      <c r="I24" s="13">
        <f t="shared" si="1"/>
        <v>0</v>
      </c>
      <c r="J24" s="14">
        <f t="shared" si="2"/>
        <v>0</v>
      </c>
      <c r="K24" s="10" t="s">
        <v>21</v>
      </c>
      <c r="L24" s="10" t="s">
        <v>29</v>
      </c>
      <c r="M24" s="15" t="s">
        <v>23</v>
      </c>
      <c r="N24" s="15" t="s">
        <v>24</v>
      </c>
    </row>
    <row r="25" spans="1:16" ht="26.4" x14ac:dyDescent="0.25">
      <c r="A25" s="42" t="s">
        <v>79</v>
      </c>
      <c r="B25" s="37" t="s">
        <v>80</v>
      </c>
      <c r="C25" s="38">
        <v>1</v>
      </c>
      <c r="D25" s="10" t="s">
        <v>18</v>
      </c>
      <c r="E25" s="10" t="s">
        <v>32</v>
      </c>
      <c r="F25" s="18"/>
      <c r="G25" s="43" t="s">
        <v>81</v>
      </c>
      <c r="I25" s="13">
        <f t="shared" si="1"/>
        <v>0</v>
      </c>
      <c r="J25" s="14">
        <f t="shared" si="2"/>
        <v>0</v>
      </c>
      <c r="K25" s="10" t="s">
        <v>21</v>
      </c>
      <c r="L25" s="10" t="s">
        <v>29</v>
      </c>
      <c r="M25" s="10" t="s">
        <v>82</v>
      </c>
      <c r="N25" s="41" t="s">
        <v>83</v>
      </c>
    </row>
    <row r="26" spans="1:16" ht="26.4" x14ac:dyDescent="0.25">
      <c r="A26" s="7" t="s">
        <v>84</v>
      </c>
      <c r="B26" s="37" t="s">
        <v>85</v>
      </c>
      <c r="C26" s="38">
        <v>1</v>
      </c>
      <c r="D26" s="10" t="s">
        <v>48</v>
      </c>
      <c r="E26" s="10" t="s">
        <v>48</v>
      </c>
      <c r="F26" s="39">
        <v>18345</v>
      </c>
      <c r="G26" s="40" t="s">
        <v>86</v>
      </c>
      <c r="I26" s="13">
        <f t="shared" si="1"/>
        <v>0</v>
      </c>
      <c r="J26" s="14">
        <f t="shared" si="2"/>
        <v>0</v>
      </c>
      <c r="K26" s="10" t="s">
        <v>29</v>
      </c>
      <c r="L26" s="10" t="s">
        <v>29</v>
      </c>
      <c r="M26" s="45" t="s">
        <v>23</v>
      </c>
      <c r="N26" s="10" t="s">
        <v>24</v>
      </c>
    </row>
    <row r="27" spans="1:16" ht="39.6" x14ac:dyDescent="0.25">
      <c r="A27" s="7" t="s">
        <v>87</v>
      </c>
      <c r="B27" s="37" t="s">
        <v>88</v>
      </c>
      <c r="C27" s="38">
        <v>1</v>
      </c>
      <c r="D27" s="10" t="s">
        <v>18</v>
      </c>
      <c r="E27" s="10" t="s">
        <v>62</v>
      </c>
      <c r="F27" s="18"/>
      <c r="G27" s="43">
        <v>41828</v>
      </c>
      <c r="I27" s="13"/>
      <c r="J27" s="14"/>
      <c r="K27" s="10"/>
      <c r="L27" s="10"/>
      <c r="M27" s="45"/>
      <c r="N27" s="10"/>
    </row>
    <row r="28" spans="1:16" x14ac:dyDescent="0.25">
      <c r="A28" s="7" t="s">
        <v>89</v>
      </c>
      <c r="B28" s="37" t="s">
        <v>90</v>
      </c>
      <c r="C28" s="38">
        <v>1</v>
      </c>
      <c r="D28" s="47" t="s">
        <v>91</v>
      </c>
      <c r="E28" s="47" t="s">
        <v>91</v>
      </c>
      <c r="F28" s="18"/>
      <c r="G28" s="40"/>
      <c r="I28" s="13"/>
      <c r="J28" s="14"/>
      <c r="K28" s="10"/>
      <c r="L28" s="10"/>
      <c r="M28" s="45"/>
      <c r="N28" s="10"/>
    </row>
    <row r="29" spans="1:16" ht="26.4" x14ac:dyDescent="0.25">
      <c r="A29" s="7" t="s">
        <v>92</v>
      </c>
      <c r="B29" s="37" t="s">
        <v>93</v>
      </c>
      <c r="C29" s="38">
        <v>1</v>
      </c>
      <c r="D29" s="47" t="s">
        <v>18</v>
      </c>
      <c r="E29" s="10" t="s">
        <v>19</v>
      </c>
      <c r="F29" s="48"/>
      <c r="G29" s="43" t="s">
        <v>94</v>
      </c>
      <c r="I29" s="13">
        <f t="shared" ref="I29:I38" si="3">H29*0.0000280006</f>
        <v>0</v>
      </c>
      <c r="J29" s="14">
        <f t="shared" ref="J29:J38" si="4">H29*0.00018473</f>
        <v>0</v>
      </c>
      <c r="K29" s="10" t="s">
        <v>21</v>
      </c>
      <c r="L29" s="10" t="s">
        <v>29</v>
      </c>
      <c r="M29" s="45" t="s">
        <v>23</v>
      </c>
      <c r="N29" s="46" t="s">
        <v>24</v>
      </c>
    </row>
    <row r="30" spans="1:16" ht="26.4" x14ac:dyDescent="0.25">
      <c r="A30" s="7" t="s">
        <v>92</v>
      </c>
      <c r="B30" s="37" t="s">
        <v>95</v>
      </c>
      <c r="C30" s="38">
        <v>1</v>
      </c>
      <c r="D30" s="47" t="s">
        <v>18</v>
      </c>
      <c r="E30" s="10" t="s">
        <v>19</v>
      </c>
      <c r="F30" s="48"/>
      <c r="G30" s="43" t="s">
        <v>96</v>
      </c>
      <c r="I30" s="13">
        <f t="shared" si="3"/>
        <v>0</v>
      </c>
      <c r="J30" s="14">
        <f t="shared" si="4"/>
        <v>0</v>
      </c>
      <c r="K30" s="10" t="s">
        <v>21</v>
      </c>
      <c r="L30" s="10" t="s">
        <v>29</v>
      </c>
      <c r="M30" s="45" t="s">
        <v>23</v>
      </c>
      <c r="N30" s="46" t="s">
        <v>24</v>
      </c>
    </row>
    <row r="31" spans="1:16" ht="26.4" x14ac:dyDescent="0.25">
      <c r="A31" s="7" t="s">
        <v>97</v>
      </c>
      <c r="B31" s="8" t="s">
        <v>98</v>
      </c>
      <c r="C31" s="38">
        <v>1</v>
      </c>
      <c r="D31" s="10" t="s">
        <v>48</v>
      </c>
      <c r="E31" s="10" t="s">
        <v>48</v>
      </c>
      <c r="F31" s="39">
        <v>16000</v>
      </c>
      <c r="G31" s="44">
        <v>41821</v>
      </c>
      <c r="I31" s="13">
        <f t="shared" si="3"/>
        <v>0</v>
      </c>
      <c r="J31" s="14">
        <f t="shared" si="4"/>
        <v>0</v>
      </c>
      <c r="K31" s="10" t="s">
        <v>29</v>
      </c>
      <c r="L31" s="10" t="s">
        <v>29</v>
      </c>
      <c r="M31" s="45" t="s">
        <v>23</v>
      </c>
      <c r="N31" s="46" t="s">
        <v>24</v>
      </c>
    </row>
    <row r="32" spans="1:16" x14ac:dyDescent="0.25">
      <c r="A32" s="7" t="s">
        <v>99</v>
      </c>
      <c r="B32" s="37" t="s">
        <v>100</v>
      </c>
      <c r="C32" s="38">
        <v>1</v>
      </c>
      <c r="D32" s="47" t="s">
        <v>91</v>
      </c>
      <c r="E32" s="47" t="s">
        <v>91</v>
      </c>
      <c r="F32" s="48"/>
      <c r="G32" s="49">
        <v>41699</v>
      </c>
      <c r="I32" s="13">
        <f t="shared" si="3"/>
        <v>0</v>
      </c>
      <c r="J32" s="14">
        <f t="shared" si="4"/>
        <v>0</v>
      </c>
      <c r="K32" s="10" t="s">
        <v>101</v>
      </c>
      <c r="L32" s="10" t="s">
        <v>57</v>
      </c>
      <c r="M32" s="45" t="s">
        <v>23</v>
      </c>
      <c r="N32" s="46" t="s">
        <v>24</v>
      </c>
    </row>
    <row r="33" spans="1:14" ht="26.4" x14ac:dyDescent="0.25">
      <c r="A33" s="7" t="s">
        <v>99</v>
      </c>
      <c r="B33" s="37" t="s">
        <v>102</v>
      </c>
      <c r="C33" s="38">
        <v>1</v>
      </c>
      <c r="D33" s="47" t="s">
        <v>91</v>
      </c>
      <c r="E33" s="47" t="s">
        <v>91</v>
      </c>
      <c r="F33" s="48"/>
      <c r="G33" s="49">
        <v>41699</v>
      </c>
      <c r="I33" s="13">
        <f t="shared" si="3"/>
        <v>0</v>
      </c>
      <c r="J33" s="14">
        <f t="shared" si="4"/>
        <v>0</v>
      </c>
      <c r="K33" s="10" t="s">
        <v>101</v>
      </c>
      <c r="L33" s="10" t="s">
        <v>57</v>
      </c>
      <c r="M33" s="45" t="s">
        <v>23</v>
      </c>
      <c r="N33" s="46" t="s">
        <v>24</v>
      </c>
    </row>
    <row r="34" spans="1:14" ht="26.4" x14ac:dyDescent="0.25">
      <c r="A34" s="7" t="s">
        <v>99</v>
      </c>
      <c r="B34" s="37" t="s">
        <v>103</v>
      </c>
      <c r="C34" s="38">
        <v>1</v>
      </c>
      <c r="D34" s="47" t="s">
        <v>91</v>
      </c>
      <c r="E34" s="47" t="s">
        <v>91</v>
      </c>
      <c r="F34" s="48"/>
      <c r="G34" s="49">
        <v>41699</v>
      </c>
      <c r="I34" s="13">
        <f t="shared" si="3"/>
        <v>0</v>
      </c>
      <c r="J34" s="14">
        <f t="shared" si="4"/>
        <v>0</v>
      </c>
      <c r="K34" s="10" t="s">
        <v>101</v>
      </c>
      <c r="L34" s="10" t="s">
        <v>57</v>
      </c>
      <c r="M34" s="45" t="s">
        <v>23</v>
      </c>
      <c r="N34" s="46" t="s">
        <v>24</v>
      </c>
    </row>
    <row r="35" spans="1:14" x14ac:dyDescent="0.25">
      <c r="A35" s="7" t="s">
        <v>104</v>
      </c>
      <c r="B35" s="37" t="s">
        <v>105</v>
      </c>
      <c r="C35" s="38">
        <v>1</v>
      </c>
      <c r="D35" s="47" t="s">
        <v>91</v>
      </c>
      <c r="E35" s="47" t="s">
        <v>91</v>
      </c>
      <c r="F35" s="48"/>
      <c r="G35" s="49">
        <v>40969</v>
      </c>
      <c r="I35" s="13">
        <f t="shared" si="3"/>
        <v>0</v>
      </c>
      <c r="J35" s="14">
        <f t="shared" si="4"/>
        <v>0</v>
      </c>
      <c r="K35" s="50" t="s">
        <v>29</v>
      </c>
      <c r="L35" s="50" t="s">
        <v>29</v>
      </c>
      <c r="M35" s="45" t="s">
        <v>23</v>
      </c>
      <c r="N35" s="46" t="s">
        <v>24</v>
      </c>
    </row>
    <row r="36" spans="1:14" x14ac:dyDescent="0.25">
      <c r="A36" s="7" t="s">
        <v>104</v>
      </c>
      <c r="B36" s="37" t="s">
        <v>106</v>
      </c>
      <c r="C36" s="38">
        <v>1</v>
      </c>
      <c r="D36" s="47" t="s">
        <v>91</v>
      </c>
      <c r="E36" s="47" t="s">
        <v>91</v>
      </c>
      <c r="F36" s="48"/>
      <c r="G36" s="49">
        <v>41306</v>
      </c>
      <c r="I36" s="13">
        <f t="shared" si="3"/>
        <v>0</v>
      </c>
      <c r="J36" s="14">
        <f t="shared" si="4"/>
        <v>0</v>
      </c>
      <c r="K36" s="50" t="s">
        <v>29</v>
      </c>
      <c r="L36" s="50" t="s">
        <v>29</v>
      </c>
      <c r="M36" s="45" t="s">
        <v>23</v>
      </c>
      <c r="N36" s="46" t="s">
        <v>24</v>
      </c>
    </row>
    <row r="37" spans="1:14" ht="26.4" x14ac:dyDescent="0.25">
      <c r="A37" s="51" t="s">
        <v>107</v>
      </c>
      <c r="B37" s="52" t="s">
        <v>108</v>
      </c>
      <c r="C37" s="53">
        <v>1</v>
      </c>
      <c r="D37" s="54" t="s">
        <v>48</v>
      </c>
      <c r="E37" s="54" t="s">
        <v>48</v>
      </c>
      <c r="F37" s="55">
        <v>16000</v>
      </c>
      <c r="G37" s="56">
        <v>41760</v>
      </c>
      <c r="I37" s="13">
        <f t="shared" si="3"/>
        <v>0</v>
      </c>
      <c r="J37" s="14">
        <f t="shared" si="4"/>
        <v>0</v>
      </c>
      <c r="K37" s="54" t="s">
        <v>29</v>
      </c>
      <c r="L37" s="54" t="s">
        <v>29</v>
      </c>
      <c r="M37" s="57" t="s">
        <v>23</v>
      </c>
      <c r="N37" s="58" t="s">
        <v>24</v>
      </c>
    </row>
    <row r="38" spans="1:14" ht="46.8" x14ac:dyDescent="0.25">
      <c r="A38" s="7" t="s">
        <v>109</v>
      </c>
      <c r="B38" s="37" t="s">
        <v>110</v>
      </c>
      <c r="C38" s="38">
        <v>1</v>
      </c>
      <c r="D38" s="10" t="s">
        <v>48</v>
      </c>
      <c r="E38" s="10" t="s">
        <v>111</v>
      </c>
      <c r="F38" s="39">
        <v>15580</v>
      </c>
      <c r="G38" s="40" t="s">
        <v>112</v>
      </c>
      <c r="I38" s="13">
        <f t="shared" si="3"/>
        <v>0</v>
      </c>
      <c r="J38" s="14">
        <f t="shared" si="4"/>
        <v>0</v>
      </c>
      <c r="K38" s="10" t="s">
        <v>29</v>
      </c>
      <c r="L38" s="10" t="s">
        <v>29</v>
      </c>
      <c r="M38" s="45" t="s">
        <v>23</v>
      </c>
      <c r="N38" s="46" t="s">
        <v>24</v>
      </c>
    </row>
    <row r="39" spans="1:14" x14ac:dyDescent="0.25">
      <c r="A39" s="59" t="s">
        <v>44</v>
      </c>
      <c r="B39" s="60"/>
      <c r="C39" s="61">
        <f>SUM(C13:C38)</f>
        <v>26</v>
      </c>
      <c r="D39" s="62"/>
      <c r="E39" s="62"/>
      <c r="F39" s="18"/>
      <c r="G39" s="63"/>
      <c r="H39" s="64">
        <f>SUM(H13:H38)</f>
        <v>0</v>
      </c>
      <c r="I39" s="65">
        <f>SUM(I13:I38)</f>
        <v>0</v>
      </c>
      <c r="J39" s="65">
        <f>SUM(J13:J38)</f>
        <v>0</v>
      </c>
      <c r="K39" s="62"/>
      <c r="L39" s="62"/>
      <c r="M39" s="66"/>
      <c r="N39" s="67"/>
    </row>
    <row r="40" spans="1:14" ht="36.6" customHeight="1" x14ac:dyDescent="0.25">
      <c r="A40" s="327" t="s">
        <v>113</v>
      </c>
      <c r="B40" s="327"/>
      <c r="C40" s="327"/>
      <c r="D40" s="327"/>
      <c r="E40" s="327"/>
      <c r="F40" s="327"/>
      <c r="G40" s="327"/>
      <c r="H40" s="327"/>
      <c r="I40" s="327"/>
      <c r="J40" s="327">
        <f>H40*0.00018473</f>
        <v>0</v>
      </c>
      <c r="K40" s="327"/>
      <c r="L40" s="327"/>
      <c r="M40" s="327"/>
      <c r="N40" s="68"/>
    </row>
    <row r="41" spans="1:14" ht="38.4" customHeight="1" x14ac:dyDescent="0.25">
      <c r="A41" s="7" t="s">
        <v>114</v>
      </c>
      <c r="B41" s="8" t="s">
        <v>115</v>
      </c>
      <c r="C41" s="53">
        <v>1</v>
      </c>
      <c r="D41" s="10" t="s">
        <v>48</v>
      </c>
      <c r="E41" s="10" t="s">
        <v>48</v>
      </c>
      <c r="F41" s="29"/>
      <c r="G41" s="69"/>
      <c r="H41" s="18"/>
      <c r="I41" s="70"/>
      <c r="J41" s="71"/>
      <c r="K41" s="28"/>
      <c r="L41" s="28"/>
      <c r="M41" s="28"/>
      <c r="N41" s="72"/>
    </row>
    <row r="42" spans="1:14" ht="27" customHeight="1" x14ac:dyDescent="0.25">
      <c r="A42" s="73" t="s">
        <v>116</v>
      </c>
      <c r="B42" s="74" t="s">
        <v>117</v>
      </c>
      <c r="C42" s="53">
        <v>1</v>
      </c>
      <c r="D42" s="10" t="s">
        <v>48</v>
      </c>
      <c r="E42" s="10" t="s">
        <v>48</v>
      </c>
      <c r="F42" s="29"/>
      <c r="G42" s="69"/>
      <c r="H42" s="18"/>
      <c r="I42" s="70"/>
      <c r="J42" s="71"/>
      <c r="K42" s="28"/>
      <c r="L42" s="28"/>
      <c r="M42" s="75"/>
      <c r="N42" s="75"/>
    </row>
    <row r="43" spans="1:14" ht="28.65" customHeight="1" x14ac:dyDescent="0.25">
      <c r="A43" s="76" t="s">
        <v>69</v>
      </c>
      <c r="B43" s="74" t="s">
        <v>118</v>
      </c>
      <c r="C43" s="53">
        <v>1</v>
      </c>
      <c r="D43" s="10" t="s">
        <v>48</v>
      </c>
      <c r="E43" s="10" t="s">
        <v>48</v>
      </c>
      <c r="F43" s="29"/>
      <c r="G43" s="69"/>
      <c r="H43" s="18"/>
      <c r="I43" s="70"/>
      <c r="J43" s="71"/>
      <c r="K43" s="28"/>
      <c r="L43" s="28"/>
      <c r="M43" s="75"/>
      <c r="N43" s="75"/>
    </row>
    <row r="44" spans="1:14" ht="26.4" x14ac:dyDescent="0.25">
      <c r="A44" s="76" t="s">
        <v>84</v>
      </c>
      <c r="B44" s="74" t="s">
        <v>119</v>
      </c>
      <c r="C44" s="77">
        <v>1</v>
      </c>
      <c r="D44" s="10" t="s">
        <v>48</v>
      </c>
      <c r="E44" s="10" t="s">
        <v>48</v>
      </c>
      <c r="F44" s="29"/>
      <c r="G44" s="69"/>
      <c r="H44" s="18"/>
      <c r="I44" s="70"/>
      <c r="J44" s="71"/>
      <c r="K44" s="28"/>
      <c r="L44" s="28"/>
      <c r="M44" s="75"/>
      <c r="N44" s="75"/>
    </row>
    <row r="45" spans="1:14" ht="26.4" x14ac:dyDescent="0.25">
      <c r="A45" s="73" t="s">
        <v>120</v>
      </c>
      <c r="B45" s="74" t="s">
        <v>121</v>
      </c>
      <c r="C45" s="77">
        <v>1</v>
      </c>
      <c r="D45" s="10" t="s">
        <v>48</v>
      </c>
      <c r="E45" s="10" t="s">
        <v>48</v>
      </c>
      <c r="F45" s="29"/>
      <c r="G45" s="69"/>
      <c r="H45" s="18"/>
      <c r="I45" s="70"/>
      <c r="J45" s="71"/>
      <c r="K45" s="28"/>
      <c r="L45" s="28"/>
      <c r="M45" s="75"/>
      <c r="N45" s="75"/>
    </row>
    <row r="46" spans="1:14" x14ac:dyDescent="0.25">
      <c r="A46" s="7" t="s">
        <v>104</v>
      </c>
      <c r="B46" s="37" t="s">
        <v>122</v>
      </c>
      <c r="C46" s="38">
        <v>1</v>
      </c>
      <c r="D46" s="47" t="s">
        <v>91</v>
      </c>
      <c r="E46" s="47"/>
      <c r="F46" s="48"/>
      <c r="G46" s="43"/>
      <c r="H46" s="20"/>
      <c r="I46" s="13"/>
      <c r="J46" s="14"/>
      <c r="K46" s="10"/>
      <c r="L46" s="10"/>
      <c r="M46" s="45"/>
      <c r="N46" s="46"/>
    </row>
    <row r="47" spans="1:14" x14ac:dyDescent="0.25">
      <c r="F47" s="78"/>
    </row>
    <row r="48" spans="1:14" ht="21" x14ac:dyDescent="0.4">
      <c r="A48" s="324" t="s">
        <v>123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</row>
    <row r="49" spans="1:253" ht="39.6" x14ac:dyDescent="0.25">
      <c r="A49" s="3" t="s">
        <v>1</v>
      </c>
      <c r="B49" s="4" t="s">
        <v>2</v>
      </c>
      <c r="C49" s="4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H49" s="3" t="s">
        <v>8</v>
      </c>
      <c r="I49" s="4" t="s">
        <v>9</v>
      </c>
      <c r="J49" s="4" t="s">
        <v>10</v>
      </c>
      <c r="K49" s="3" t="s">
        <v>11</v>
      </c>
      <c r="L49" s="3" t="s">
        <v>12</v>
      </c>
      <c r="M49" s="4" t="s">
        <v>13</v>
      </c>
      <c r="N49" s="4" t="s">
        <v>14</v>
      </c>
    </row>
    <row r="50" spans="1:253" x14ac:dyDescent="0.25">
      <c r="A50" s="79" t="s">
        <v>124</v>
      </c>
      <c r="B50" t="s">
        <v>125</v>
      </c>
      <c r="C50" s="80">
        <v>1</v>
      </c>
      <c r="D50" s="6" t="s">
        <v>91</v>
      </c>
      <c r="E50" s="6" t="s">
        <v>91</v>
      </c>
      <c r="F50" s="81"/>
      <c r="G50" s="82">
        <v>41852</v>
      </c>
      <c r="I50" s="13">
        <f>H50*0.0000280006</f>
        <v>0</v>
      </c>
      <c r="J50" s="83">
        <f>H50*0.00018473</f>
        <v>0</v>
      </c>
      <c r="K50" s="6">
        <v>5</v>
      </c>
      <c r="L50" s="6">
        <v>5</v>
      </c>
      <c r="M50" t="s">
        <v>126</v>
      </c>
      <c r="N50" s="81"/>
    </row>
    <row r="51" spans="1:253" x14ac:dyDescent="0.25">
      <c r="A51" s="79" t="s">
        <v>124</v>
      </c>
      <c r="B51" t="s">
        <v>127</v>
      </c>
      <c r="C51" s="80">
        <v>1</v>
      </c>
      <c r="D51" s="6" t="s">
        <v>91</v>
      </c>
      <c r="E51" s="6" t="s">
        <v>91</v>
      </c>
      <c r="F51" s="81"/>
      <c r="G51" s="82">
        <v>41852</v>
      </c>
      <c r="I51" s="13">
        <f>H51*0.0000280006</f>
        <v>0</v>
      </c>
      <c r="J51" s="83">
        <f>H51*0.00018473</f>
        <v>0</v>
      </c>
      <c r="K51" s="6">
        <v>5</v>
      </c>
      <c r="L51" s="6">
        <v>5</v>
      </c>
      <c r="M51" t="s">
        <v>126</v>
      </c>
      <c r="N51" s="81"/>
    </row>
    <row r="52" spans="1:253" x14ac:dyDescent="0.25">
      <c r="A52" s="79" t="s">
        <v>124</v>
      </c>
      <c r="B52" t="s">
        <v>128</v>
      </c>
      <c r="C52" s="84">
        <v>1</v>
      </c>
      <c r="D52" s="6" t="s">
        <v>91</v>
      </c>
      <c r="E52" s="6" t="s">
        <v>91</v>
      </c>
      <c r="F52" s="81"/>
      <c r="G52" s="82">
        <v>41852</v>
      </c>
      <c r="I52" s="13">
        <f>H52*0.0000280006</f>
        <v>0</v>
      </c>
      <c r="J52" s="83">
        <f>H52*0.00018473</f>
        <v>0</v>
      </c>
      <c r="K52" s="6">
        <v>5</v>
      </c>
      <c r="L52" s="6">
        <v>5</v>
      </c>
      <c r="M52" t="s">
        <v>126</v>
      </c>
      <c r="N52" s="81"/>
    </row>
    <row r="53" spans="1:253" x14ac:dyDescent="0.25">
      <c r="A53" s="59" t="s">
        <v>44</v>
      </c>
      <c r="B53" s="81"/>
      <c r="C53" s="85">
        <f>SUM(C50:C52)</f>
        <v>3</v>
      </c>
      <c r="D53" s="81"/>
      <c r="E53" s="81"/>
      <c r="F53" s="81"/>
      <c r="G53" s="81"/>
      <c r="H53" s="86">
        <f>SUM(H50:H52)</f>
        <v>0</v>
      </c>
      <c r="I53" s="85">
        <f>SUM(I50:I52)</f>
        <v>0</v>
      </c>
      <c r="J53" s="85">
        <f>SUM(J50:J52)</f>
        <v>0</v>
      </c>
      <c r="M53" s="81"/>
      <c r="N53" s="81"/>
    </row>
    <row r="54" spans="1:253" ht="12.75" customHeight="1" x14ac:dyDescent="0.25">
      <c r="A54" s="325" t="s">
        <v>113</v>
      </c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81"/>
    </row>
    <row r="58" spans="1:253" x14ac:dyDescent="0.25">
      <c r="A58" s="79"/>
      <c r="B58" s="87"/>
      <c r="C58" s="84"/>
      <c r="D58" s="47"/>
      <c r="F58" s="78"/>
    </row>
    <row r="59" spans="1:253" ht="21" x14ac:dyDescent="0.4">
      <c r="A59" s="324" t="s">
        <v>129</v>
      </c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</row>
    <row r="60" spans="1:253" ht="39.6" x14ac:dyDescent="0.25">
      <c r="A60" s="3" t="s">
        <v>1</v>
      </c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3" t="s">
        <v>8</v>
      </c>
      <c r="I60" s="4" t="s">
        <v>9</v>
      </c>
      <c r="J60" s="4" t="s">
        <v>10</v>
      </c>
      <c r="K60" s="3" t="s">
        <v>11</v>
      </c>
      <c r="L60" s="3" t="s">
        <v>12</v>
      </c>
      <c r="M60" s="4" t="s">
        <v>13</v>
      </c>
      <c r="N60" s="4" t="s">
        <v>14</v>
      </c>
    </row>
    <row r="61" spans="1:253" s="94" customFormat="1" ht="33.6" x14ac:dyDescent="0.3">
      <c r="A61" s="79" t="s">
        <v>130</v>
      </c>
      <c r="B61" s="89" t="s">
        <v>131</v>
      </c>
      <c r="C61" s="90">
        <v>1</v>
      </c>
      <c r="D61" s="90" t="s">
        <v>132</v>
      </c>
      <c r="E61" s="90" t="s">
        <v>133</v>
      </c>
      <c r="F61" s="91" t="s">
        <v>134</v>
      </c>
      <c r="G61" s="91" t="s">
        <v>135</v>
      </c>
      <c r="I61" s="13">
        <f t="shared" ref="I61:I95" si="5">H61*0.0000280006</f>
        <v>0</v>
      </c>
      <c r="J61" s="83">
        <f t="shared" ref="J61:J95" si="6">H61*0.00018473</f>
        <v>0</v>
      </c>
      <c r="K61" s="90" t="s">
        <v>136</v>
      </c>
      <c r="L61" s="90" t="s">
        <v>57</v>
      </c>
      <c r="M61" s="92" t="s">
        <v>23</v>
      </c>
      <c r="N61" s="92" t="s">
        <v>24</v>
      </c>
      <c r="O61" s="93"/>
      <c r="S61" s="95"/>
      <c r="T61" s="95"/>
      <c r="U61" s="96"/>
      <c r="Z61" s="97"/>
      <c r="AA61" s="97"/>
      <c r="AB61" s="93"/>
      <c r="AC61" s="93"/>
      <c r="AG61" s="95"/>
      <c r="AH61" s="95"/>
      <c r="AI61" s="96"/>
      <c r="AN61" s="97"/>
      <c r="AO61" s="97"/>
      <c r="AP61" s="93"/>
      <c r="AQ61" s="93"/>
      <c r="AU61" s="95"/>
      <c r="AV61" s="95"/>
      <c r="AW61" s="96"/>
      <c r="BB61" s="97"/>
      <c r="BC61" s="97"/>
      <c r="BD61" s="93"/>
      <c r="BE61" s="93"/>
      <c r="BI61" s="95"/>
      <c r="BJ61" s="95"/>
      <c r="BK61" s="96"/>
      <c r="BP61" s="97"/>
      <c r="BQ61" s="97"/>
      <c r="BR61" s="93"/>
      <c r="BS61" s="93"/>
      <c r="BW61" s="95"/>
      <c r="BX61" s="95"/>
      <c r="BY61" s="96"/>
      <c r="CD61" s="97"/>
      <c r="CE61" s="97"/>
      <c r="CF61" s="93"/>
      <c r="CG61" s="93"/>
      <c r="CK61" s="95"/>
      <c r="CL61" s="95"/>
      <c r="CM61" s="96"/>
      <c r="CR61" s="97"/>
      <c r="CS61" s="97"/>
      <c r="CT61" s="93"/>
      <c r="CU61" s="93"/>
      <c r="CY61" s="95"/>
      <c r="CZ61" s="95"/>
      <c r="DA61" s="96"/>
      <c r="DF61" s="97"/>
      <c r="DG61" s="97"/>
      <c r="DH61" s="93"/>
      <c r="DI61" s="93"/>
      <c r="DM61" s="95"/>
      <c r="DN61" s="95"/>
      <c r="DO61" s="96"/>
      <c r="DT61" s="97"/>
      <c r="DU61" s="97"/>
      <c r="DV61" s="93"/>
      <c r="DW61" s="93"/>
      <c r="EA61" s="95"/>
      <c r="EB61" s="95"/>
      <c r="EC61" s="96"/>
      <c r="EH61" s="97"/>
      <c r="EI61" s="97"/>
      <c r="EJ61" s="93"/>
      <c r="EK61" s="93"/>
      <c r="EO61" s="95"/>
      <c r="EP61" s="95"/>
      <c r="EQ61" s="96"/>
      <c r="EV61" s="97"/>
      <c r="EW61" s="97"/>
      <c r="EX61" s="93"/>
      <c r="EY61" s="93"/>
      <c r="FC61" s="95"/>
      <c r="FD61" s="95"/>
      <c r="FE61" s="96"/>
      <c r="FJ61" s="97"/>
      <c r="FK61" s="97"/>
      <c r="FL61" s="93"/>
      <c r="FM61" s="93"/>
      <c r="FQ61" s="95"/>
      <c r="FR61" s="95"/>
      <c r="FS61" s="96"/>
      <c r="FX61" s="97"/>
      <c r="FY61" s="97"/>
      <c r="FZ61" s="93"/>
      <c r="GA61" s="93"/>
      <c r="GE61" s="95"/>
      <c r="GF61" s="95"/>
      <c r="GG61" s="96"/>
      <c r="GL61" s="97"/>
      <c r="GM61" s="97"/>
      <c r="GN61" s="93"/>
      <c r="GO61" s="93"/>
      <c r="GS61" s="95"/>
      <c r="GT61" s="95"/>
      <c r="GU61" s="96"/>
      <c r="GZ61" s="97"/>
      <c r="HA61" s="97"/>
      <c r="HB61" s="93"/>
      <c r="HC61" s="93"/>
      <c r="HG61" s="95"/>
      <c r="HH61" s="95"/>
      <c r="HI61" s="96"/>
      <c r="HN61" s="97"/>
      <c r="HO61" s="97"/>
      <c r="HP61" s="93"/>
      <c r="HQ61" s="93"/>
      <c r="HU61" s="95"/>
      <c r="HV61" s="95"/>
      <c r="HW61" s="96"/>
      <c r="IB61" s="97"/>
      <c r="IC61" s="97"/>
      <c r="ID61" s="93"/>
      <c r="IE61" s="93"/>
      <c r="II61" s="95"/>
      <c r="IJ61" s="95"/>
      <c r="IK61" s="96"/>
      <c r="IP61" s="97"/>
      <c r="IQ61" s="97"/>
      <c r="IR61" s="93"/>
      <c r="IS61" s="93"/>
    </row>
    <row r="62" spans="1:253" s="94" customFormat="1" ht="26.4" x14ac:dyDescent="0.3">
      <c r="A62" s="79" t="s">
        <v>137</v>
      </c>
      <c r="B62" s="89" t="s">
        <v>138</v>
      </c>
      <c r="C62" s="90">
        <v>1</v>
      </c>
      <c r="D62" s="90" t="s">
        <v>132</v>
      </c>
      <c r="E62" s="90" t="s">
        <v>132</v>
      </c>
      <c r="F62" s="91" t="s">
        <v>139</v>
      </c>
      <c r="G62" s="91" t="s">
        <v>140</v>
      </c>
      <c r="I62" s="13">
        <f t="shared" si="5"/>
        <v>0</v>
      </c>
      <c r="J62" s="83">
        <f t="shared" si="6"/>
        <v>0</v>
      </c>
      <c r="K62" s="90" t="s">
        <v>136</v>
      </c>
      <c r="L62" s="90" t="s">
        <v>57</v>
      </c>
      <c r="M62" s="92" t="s">
        <v>23</v>
      </c>
      <c r="N62" s="92" t="s">
        <v>24</v>
      </c>
      <c r="O62" s="93"/>
      <c r="S62" s="95"/>
      <c r="T62" s="95"/>
      <c r="U62" s="96"/>
      <c r="Z62" s="97"/>
      <c r="AA62" s="97"/>
      <c r="AB62" s="93"/>
      <c r="AC62" s="93"/>
      <c r="AG62" s="95"/>
      <c r="AH62" s="95"/>
      <c r="AI62" s="96"/>
      <c r="AN62" s="97"/>
      <c r="AO62" s="97"/>
      <c r="AP62" s="93"/>
      <c r="AQ62" s="93"/>
      <c r="AU62" s="95"/>
      <c r="AV62" s="95"/>
      <c r="AW62" s="96"/>
      <c r="BB62" s="97"/>
      <c r="BC62" s="97"/>
      <c r="BD62" s="93"/>
      <c r="BE62" s="93"/>
      <c r="BI62" s="95"/>
      <c r="BJ62" s="95"/>
      <c r="BK62" s="96"/>
      <c r="BP62" s="97"/>
      <c r="BQ62" s="97"/>
      <c r="BR62" s="93"/>
      <c r="BS62" s="93"/>
      <c r="BW62" s="95"/>
      <c r="BX62" s="95"/>
      <c r="BY62" s="96"/>
      <c r="CD62" s="97"/>
      <c r="CE62" s="97"/>
      <c r="CF62" s="93"/>
      <c r="CG62" s="93"/>
      <c r="CK62" s="95"/>
      <c r="CL62" s="95"/>
      <c r="CM62" s="96"/>
      <c r="CR62" s="97"/>
      <c r="CS62" s="97"/>
      <c r="CT62" s="93"/>
      <c r="CU62" s="93"/>
      <c r="CY62" s="95"/>
      <c r="CZ62" s="95"/>
      <c r="DA62" s="96"/>
      <c r="DF62" s="97"/>
      <c r="DG62" s="97"/>
      <c r="DH62" s="93"/>
      <c r="DI62" s="93"/>
      <c r="DM62" s="95"/>
      <c r="DN62" s="95"/>
      <c r="DO62" s="96"/>
      <c r="DT62" s="97"/>
      <c r="DU62" s="97"/>
      <c r="DV62" s="93"/>
      <c r="DW62" s="93"/>
      <c r="EA62" s="95"/>
      <c r="EB62" s="95"/>
      <c r="EC62" s="96"/>
      <c r="EH62" s="97"/>
      <c r="EI62" s="97"/>
      <c r="EJ62" s="93"/>
      <c r="EK62" s="93"/>
      <c r="EO62" s="95"/>
      <c r="EP62" s="95"/>
      <c r="EQ62" s="96"/>
      <c r="EV62" s="97"/>
      <c r="EW62" s="97"/>
      <c r="EX62" s="93"/>
      <c r="EY62" s="93"/>
      <c r="FC62" s="95"/>
      <c r="FD62" s="95"/>
      <c r="FE62" s="96"/>
      <c r="FJ62" s="97"/>
      <c r="FK62" s="97"/>
      <c r="FL62" s="93"/>
      <c r="FM62" s="93"/>
      <c r="FQ62" s="95"/>
      <c r="FR62" s="95"/>
      <c r="FS62" s="96"/>
      <c r="FX62" s="97"/>
      <c r="FY62" s="97"/>
      <c r="FZ62" s="93"/>
      <c r="GA62" s="93"/>
      <c r="GE62" s="95"/>
      <c r="GF62" s="95"/>
      <c r="GG62" s="96"/>
      <c r="GL62" s="97"/>
      <c r="GM62" s="97"/>
      <c r="GN62" s="93"/>
      <c r="GO62" s="93"/>
      <c r="GS62" s="95"/>
      <c r="GT62" s="95"/>
      <c r="GU62" s="96"/>
      <c r="GZ62" s="97"/>
      <c r="HA62" s="97"/>
      <c r="HB62" s="93"/>
      <c r="HC62" s="93"/>
      <c r="HG62" s="95"/>
      <c r="HH62" s="95"/>
      <c r="HI62" s="96"/>
      <c r="HN62" s="97"/>
      <c r="HO62" s="97"/>
      <c r="HP62" s="93"/>
      <c r="HQ62" s="93"/>
      <c r="HU62" s="95"/>
      <c r="HV62" s="95"/>
      <c r="HW62" s="96"/>
      <c r="IB62" s="97"/>
      <c r="IC62" s="97"/>
      <c r="ID62" s="93"/>
      <c r="IE62" s="93"/>
      <c r="II62" s="95"/>
      <c r="IJ62" s="95"/>
      <c r="IK62" s="96"/>
      <c r="IP62" s="97"/>
      <c r="IQ62" s="97"/>
      <c r="IR62" s="93"/>
      <c r="IS62" s="93"/>
    </row>
    <row r="63" spans="1:253" s="2" customFormat="1" x14ac:dyDescent="0.25">
      <c r="A63" s="79" t="s">
        <v>141</v>
      </c>
      <c r="B63" s="89" t="s">
        <v>142</v>
      </c>
      <c r="C63" s="90">
        <v>1</v>
      </c>
      <c r="D63" s="90" t="s">
        <v>132</v>
      </c>
      <c r="E63" s="90" t="s">
        <v>132</v>
      </c>
      <c r="F63" s="91" t="s">
        <v>134</v>
      </c>
      <c r="G63" s="91" t="s">
        <v>78</v>
      </c>
      <c r="I63" s="13">
        <f t="shared" si="5"/>
        <v>0</v>
      </c>
      <c r="J63" s="83">
        <f t="shared" si="6"/>
        <v>0</v>
      </c>
      <c r="K63" s="90" t="s">
        <v>136</v>
      </c>
      <c r="L63" s="90" t="s">
        <v>57</v>
      </c>
      <c r="M63" s="92" t="s">
        <v>23</v>
      </c>
      <c r="N63" s="92" t="s">
        <v>24</v>
      </c>
    </row>
    <row r="64" spans="1:253" s="2" customFormat="1" ht="26.4" x14ac:dyDescent="0.25">
      <c r="A64" s="79" t="s">
        <v>143</v>
      </c>
      <c r="B64" s="89" t="s">
        <v>144</v>
      </c>
      <c r="C64" s="90">
        <v>1</v>
      </c>
      <c r="D64" s="90" t="s">
        <v>18</v>
      </c>
      <c r="E64" s="90" t="s">
        <v>19</v>
      </c>
      <c r="F64" s="91"/>
      <c r="G64" s="91" t="s">
        <v>63</v>
      </c>
      <c r="I64" s="13">
        <f t="shared" si="5"/>
        <v>0</v>
      </c>
      <c r="J64" s="83">
        <f t="shared" si="6"/>
        <v>0</v>
      </c>
      <c r="K64" s="90" t="s">
        <v>21</v>
      </c>
      <c r="L64" s="90" t="s">
        <v>29</v>
      </c>
      <c r="M64" s="92" t="s">
        <v>23</v>
      </c>
      <c r="N64" s="92" t="s">
        <v>24</v>
      </c>
    </row>
    <row r="65" spans="1:14" ht="33.6" x14ac:dyDescent="0.25">
      <c r="A65" s="7" t="s">
        <v>145</v>
      </c>
      <c r="B65" s="98" t="s">
        <v>146</v>
      </c>
      <c r="C65" s="24">
        <v>1</v>
      </c>
      <c r="D65" s="24" t="s">
        <v>132</v>
      </c>
      <c r="E65" s="24" t="s">
        <v>133</v>
      </c>
      <c r="F65" s="99" t="s">
        <v>134</v>
      </c>
      <c r="G65" s="99" t="s">
        <v>140</v>
      </c>
      <c r="I65" s="13">
        <f t="shared" si="5"/>
        <v>0</v>
      </c>
      <c r="J65" s="14">
        <f t="shared" si="6"/>
        <v>0</v>
      </c>
      <c r="K65" s="24" t="s">
        <v>136</v>
      </c>
      <c r="L65" s="24" t="s">
        <v>57</v>
      </c>
      <c r="M65" s="15" t="s">
        <v>23</v>
      </c>
      <c r="N65" s="15" t="s">
        <v>24</v>
      </c>
    </row>
    <row r="66" spans="1:14" ht="33.6" x14ac:dyDescent="0.25">
      <c r="A66" s="7" t="s">
        <v>147</v>
      </c>
      <c r="B66" s="98" t="s">
        <v>148</v>
      </c>
      <c r="C66" s="24">
        <v>1</v>
      </c>
      <c r="D66" s="24" t="s">
        <v>132</v>
      </c>
      <c r="E66" s="24" t="s">
        <v>133</v>
      </c>
      <c r="F66" s="99" t="s">
        <v>134</v>
      </c>
      <c r="G66" s="99" t="s">
        <v>112</v>
      </c>
      <c r="I66" s="13">
        <f t="shared" si="5"/>
        <v>0</v>
      </c>
      <c r="J66" s="14">
        <f t="shared" si="6"/>
        <v>0</v>
      </c>
      <c r="K66" s="24" t="s">
        <v>136</v>
      </c>
      <c r="L66" s="24" t="s">
        <v>57</v>
      </c>
      <c r="M66" s="15" t="s">
        <v>23</v>
      </c>
      <c r="N66" s="15" t="s">
        <v>24</v>
      </c>
    </row>
    <row r="67" spans="1:14" x14ac:dyDescent="0.25">
      <c r="A67" s="7" t="s">
        <v>149</v>
      </c>
      <c r="B67" s="8" t="s">
        <v>150</v>
      </c>
      <c r="C67" s="10">
        <v>1</v>
      </c>
      <c r="D67" s="10" t="s">
        <v>151</v>
      </c>
      <c r="E67" s="10" t="s">
        <v>151</v>
      </c>
      <c r="F67" s="18">
        <v>50000</v>
      </c>
      <c r="G67" s="10" t="s">
        <v>28</v>
      </c>
      <c r="I67" s="13">
        <f t="shared" si="5"/>
        <v>0</v>
      </c>
      <c r="J67" s="14">
        <f t="shared" si="6"/>
        <v>0</v>
      </c>
      <c r="K67" s="10" t="s">
        <v>56</v>
      </c>
      <c r="L67" s="10" t="s">
        <v>57</v>
      </c>
      <c r="M67" s="15" t="s">
        <v>23</v>
      </c>
      <c r="N67" s="15" t="s">
        <v>24</v>
      </c>
    </row>
    <row r="68" spans="1:14" ht="33.6" x14ac:dyDescent="0.25">
      <c r="A68" s="7" t="s">
        <v>152</v>
      </c>
      <c r="B68" s="98" t="s">
        <v>153</v>
      </c>
      <c r="C68" s="24">
        <v>1</v>
      </c>
      <c r="D68" s="24" t="s">
        <v>132</v>
      </c>
      <c r="E68" s="24" t="s">
        <v>133</v>
      </c>
      <c r="F68" s="99" t="s">
        <v>134</v>
      </c>
      <c r="G68" s="99" t="s">
        <v>66</v>
      </c>
      <c r="I68" s="13">
        <f t="shared" si="5"/>
        <v>0</v>
      </c>
      <c r="J68" s="14">
        <f t="shared" si="6"/>
        <v>0</v>
      </c>
      <c r="K68" s="24" t="s">
        <v>136</v>
      </c>
      <c r="L68" s="24" t="s">
        <v>57</v>
      </c>
      <c r="M68" s="15" t="s">
        <v>23</v>
      </c>
      <c r="N68" s="15" t="s">
        <v>24</v>
      </c>
    </row>
    <row r="69" spans="1:14" ht="39.6" x14ac:dyDescent="0.25">
      <c r="A69" s="7" t="s">
        <v>154</v>
      </c>
      <c r="B69" s="98" t="s">
        <v>155</v>
      </c>
      <c r="C69" s="24">
        <v>1</v>
      </c>
      <c r="D69" s="24" t="s">
        <v>156</v>
      </c>
      <c r="E69" s="24" t="s">
        <v>19</v>
      </c>
      <c r="F69" s="99"/>
      <c r="G69" s="99" t="s">
        <v>157</v>
      </c>
      <c r="I69" s="13">
        <f t="shared" si="5"/>
        <v>0</v>
      </c>
      <c r="J69" s="14">
        <f t="shared" si="6"/>
        <v>0</v>
      </c>
      <c r="K69" s="24" t="s">
        <v>21</v>
      </c>
      <c r="L69" s="24" t="s">
        <v>29</v>
      </c>
      <c r="M69" s="15" t="s">
        <v>23</v>
      </c>
      <c r="N69" s="15" t="s">
        <v>24</v>
      </c>
    </row>
    <row r="70" spans="1:14" ht="26.4" x14ac:dyDescent="0.25">
      <c r="A70" s="7" t="s">
        <v>158</v>
      </c>
      <c r="B70" s="98" t="s">
        <v>159</v>
      </c>
      <c r="C70" s="24">
        <v>1</v>
      </c>
      <c r="D70" s="24" t="s">
        <v>18</v>
      </c>
      <c r="E70" s="24" t="s">
        <v>19</v>
      </c>
      <c r="F70" s="99"/>
      <c r="G70" s="99" t="s">
        <v>36</v>
      </c>
      <c r="I70" s="13">
        <f t="shared" si="5"/>
        <v>0</v>
      </c>
      <c r="J70" s="14">
        <f t="shared" si="6"/>
        <v>0</v>
      </c>
      <c r="K70" s="24" t="s">
        <v>21</v>
      </c>
      <c r="L70" s="24" t="s">
        <v>29</v>
      </c>
      <c r="M70" s="15" t="s">
        <v>23</v>
      </c>
      <c r="N70" s="15" t="s">
        <v>24</v>
      </c>
    </row>
    <row r="71" spans="1:14" ht="39.6" x14ac:dyDescent="0.25">
      <c r="A71" s="7" t="s">
        <v>160</v>
      </c>
      <c r="B71" s="98" t="s">
        <v>161</v>
      </c>
      <c r="C71" s="24">
        <v>1</v>
      </c>
      <c r="D71" s="24" t="s">
        <v>18</v>
      </c>
      <c r="E71" s="24" t="s">
        <v>19</v>
      </c>
      <c r="F71" s="99"/>
      <c r="G71" s="99" t="s">
        <v>157</v>
      </c>
      <c r="I71" s="13">
        <f t="shared" si="5"/>
        <v>0</v>
      </c>
      <c r="J71" s="14">
        <f t="shared" si="6"/>
        <v>0</v>
      </c>
      <c r="K71" s="24" t="s">
        <v>21</v>
      </c>
      <c r="L71" s="24" t="s">
        <v>29</v>
      </c>
      <c r="M71" s="15" t="s">
        <v>23</v>
      </c>
      <c r="N71" s="15" t="s">
        <v>24</v>
      </c>
    </row>
    <row r="72" spans="1:14" ht="26.4" x14ac:dyDescent="0.25">
      <c r="A72" s="7" t="s">
        <v>160</v>
      </c>
      <c r="B72" s="8" t="s">
        <v>162</v>
      </c>
      <c r="C72" s="10">
        <v>1</v>
      </c>
      <c r="D72" s="10" t="s">
        <v>151</v>
      </c>
      <c r="E72" s="10" t="s">
        <v>151</v>
      </c>
      <c r="F72" s="18">
        <v>50000</v>
      </c>
      <c r="G72" s="10" t="s">
        <v>28</v>
      </c>
      <c r="I72" s="13">
        <f t="shared" si="5"/>
        <v>0</v>
      </c>
      <c r="J72" s="14">
        <f t="shared" si="6"/>
        <v>0</v>
      </c>
      <c r="K72" s="10" t="s">
        <v>56</v>
      </c>
      <c r="L72" s="10" t="s">
        <v>57</v>
      </c>
      <c r="M72" s="15" t="s">
        <v>23</v>
      </c>
      <c r="N72" s="15" t="s">
        <v>24</v>
      </c>
    </row>
    <row r="73" spans="1:14" ht="26.4" x14ac:dyDescent="0.25">
      <c r="A73" s="7" t="s">
        <v>163</v>
      </c>
      <c r="B73" s="98" t="s">
        <v>164</v>
      </c>
      <c r="C73" s="24">
        <v>1</v>
      </c>
      <c r="D73" s="24" t="s">
        <v>132</v>
      </c>
      <c r="E73" s="24" t="s">
        <v>132</v>
      </c>
      <c r="F73" s="99" t="s">
        <v>139</v>
      </c>
      <c r="G73" s="99" t="s">
        <v>165</v>
      </c>
      <c r="I73" s="13">
        <f t="shared" si="5"/>
        <v>0</v>
      </c>
      <c r="J73" s="14">
        <f t="shared" si="6"/>
        <v>0</v>
      </c>
      <c r="K73" s="24" t="s">
        <v>136</v>
      </c>
      <c r="L73" s="24" t="s">
        <v>57</v>
      </c>
      <c r="M73" s="15" t="s">
        <v>23</v>
      </c>
      <c r="N73" s="15" t="s">
        <v>24</v>
      </c>
    </row>
    <row r="74" spans="1:14" x14ac:dyDescent="0.25">
      <c r="A74" s="7" t="s">
        <v>166</v>
      </c>
      <c r="B74" s="8" t="s">
        <v>167</v>
      </c>
      <c r="C74" s="10">
        <v>1</v>
      </c>
      <c r="D74" s="10" t="s">
        <v>151</v>
      </c>
      <c r="E74" s="10" t="s">
        <v>151</v>
      </c>
      <c r="F74" s="18">
        <v>50000</v>
      </c>
      <c r="G74" s="100" t="s">
        <v>168</v>
      </c>
      <c r="I74" s="13">
        <f t="shared" si="5"/>
        <v>0</v>
      </c>
      <c r="J74" s="14">
        <f t="shared" si="6"/>
        <v>0</v>
      </c>
      <c r="K74" s="24"/>
      <c r="L74" s="24"/>
      <c r="M74" s="15" t="s">
        <v>23</v>
      </c>
      <c r="N74" s="15" t="s">
        <v>24</v>
      </c>
    </row>
    <row r="75" spans="1:14" ht="26.4" x14ac:dyDescent="0.25">
      <c r="A75" s="7" t="s">
        <v>169</v>
      </c>
      <c r="B75" s="98" t="s">
        <v>170</v>
      </c>
      <c r="C75" s="24">
        <v>1</v>
      </c>
      <c r="D75" s="24" t="s">
        <v>132</v>
      </c>
      <c r="E75" s="24" t="s">
        <v>132</v>
      </c>
      <c r="F75" s="99" t="s">
        <v>134</v>
      </c>
      <c r="G75" s="99" t="s">
        <v>171</v>
      </c>
      <c r="I75" s="13">
        <f t="shared" si="5"/>
        <v>0</v>
      </c>
      <c r="J75" s="14">
        <f t="shared" si="6"/>
        <v>0</v>
      </c>
      <c r="K75" s="24" t="s">
        <v>136</v>
      </c>
      <c r="L75" s="24" t="s">
        <v>57</v>
      </c>
      <c r="M75" s="15" t="s">
        <v>23</v>
      </c>
      <c r="N75" s="15" t="s">
        <v>24</v>
      </c>
    </row>
    <row r="76" spans="1:14" ht="26.4" x14ac:dyDescent="0.25">
      <c r="A76" s="7" t="s">
        <v>172</v>
      </c>
      <c r="B76" s="98" t="s">
        <v>173</v>
      </c>
      <c r="C76" s="24">
        <v>1</v>
      </c>
      <c r="D76" s="24" t="s">
        <v>18</v>
      </c>
      <c r="E76" s="24" t="s">
        <v>19</v>
      </c>
      <c r="F76" s="99"/>
      <c r="G76" s="99" t="s">
        <v>174</v>
      </c>
      <c r="I76" s="13">
        <f t="shared" si="5"/>
        <v>0</v>
      </c>
      <c r="J76" s="14">
        <f t="shared" si="6"/>
        <v>0</v>
      </c>
      <c r="K76" s="24" t="s">
        <v>21</v>
      </c>
      <c r="L76" s="24" t="s">
        <v>29</v>
      </c>
      <c r="M76" s="15" t="s">
        <v>23</v>
      </c>
      <c r="N76" s="15" t="s">
        <v>24</v>
      </c>
    </row>
    <row r="77" spans="1:14" ht="33.6" x14ac:dyDescent="0.25">
      <c r="A77" s="7" t="s">
        <v>175</v>
      </c>
      <c r="B77" s="98" t="s">
        <v>176</v>
      </c>
      <c r="C77" s="24">
        <v>1</v>
      </c>
      <c r="D77" s="24" t="s">
        <v>132</v>
      </c>
      <c r="E77" s="24" t="s">
        <v>177</v>
      </c>
      <c r="F77" s="99" t="s">
        <v>134</v>
      </c>
      <c r="G77" s="99" t="s">
        <v>135</v>
      </c>
      <c r="I77" s="13">
        <f t="shared" si="5"/>
        <v>0</v>
      </c>
      <c r="J77" s="14">
        <f t="shared" si="6"/>
        <v>0</v>
      </c>
      <c r="K77" s="24" t="s">
        <v>136</v>
      </c>
      <c r="L77" s="24" t="s">
        <v>57</v>
      </c>
      <c r="M77" s="15" t="s">
        <v>23</v>
      </c>
      <c r="N77" s="15" t="s">
        <v>24</v>
      </c>
    </row>
    <row r="78" spans="1:14" ht="39.6" x14ac:dyDescent="0.25">
      <c r="A78" s="7" t="s">
        <v>178</v>
      </c>
      <c r="B78" s="8" t="s">
        <v>179</v>
      </c>
      <c r="C78" s="10">
        <v>1</v>
      </c>
      <c r="D78" s="10" t="s">
        <v>18</v>
      </c>
      <c r="E78" s="10" t="s">
        <v>19</v>
      </c>
      <c r="F78" s="18"/>
      <c r="G78" s="10" t="s">
        <v>94</v>
      </c>
      <c r="I78" s="13">
        <f t="shared" si="5"/>
        <v>0</v>
      </c>
      <c r="J78" s="14">
        <f t="shared" si="6"/>
        <v>0</v>
      </c>
      <c r="K78" s="10" t="s">
        <v>101</v>
      </c>
      <c r="L78" s="10" t="s">
        <v>22</v>
      </c>
      <c r="M78" s="15" t="s">
        <v>23</v>
      </c>
      <c r="N78" s="15" t="s">
        <v>24</v>
      </c>
    </row>
    <row r="79" spans="1:14" ht="26.4" x14ac:dyDescent="0.25">
      <c r="A79" s="7" t="s">
        <v>178</v>
      </c>
      <c r="B79" s="8" t="s">
        <v>180</v>
      </c>
      <c r="C79" s="10">
        <v>1</v>
      </c>
      <c r="D79" s="10" t="s">
        <v>18</v>
      </c>
      <c r="E79" s="10" t="s">
        <v>19</v>
      </c>
      <c r="F79" s="18"/>
      <c r="G79" s="10" t="s">
        <v>181</v>
      </c>
      <c r="I79" s="13">
        <f t="shared" si="5"/>
        <v>0</v>
      </c>
      <c r="J79" s="14">
        <f t="shared" si="6"/>
        <v>0</v>
      </c>
      <c r="K79" s="10" t="s">
        <v>101</v>
      </c>
      <c r="L79" s="10" t="s">
        <v>22</v>
      </c>
      <c r="M79" s="15" t="s">
        <v>23</v>
      </c>
      <c r="N79" s="15" t="s">
        <v>24</v>
      </c>
    </row>
    <row r="80" spans="1:14" ht="26.4" x14ac:dyDescent="0.25">
      <c r="A80" s="7" t="s">
        <v>178</v>
      </c>
      <c r="B80" s="8" t="s">
        <v>182</v>
      </c>
      <c r="C80" s="10">
        <v>1</v>
      </c>
      <c r="D80" s="10" t="s">
        <v>18</v>
      </c>
      <c r="E80" s="10" t="s">
        <v>19</v>
      </c>
      <c r="F80" s="18"/>
      <c r="G80" s="10" t="s">
        <v>183</v>
      </c>
      <c r="I80" s="13">
        <f t="shared" si="5"/>
        <v>0</v>
      </c>
      <c r="J80" s="14">
        <f t="shared" si="6"/>
        <v>0</v>
      </c>
      <c r="K80" s="10" t="s">
        <v>21</v>
      </c>
      <c r="L80" s="10" t="s">
        <v>29</v>
      </c>
      <c r="M80" s="15" t="s">
        <v>23</v>
      </c>
      <c r="N80" s="92" t="s">
        <v>24</v>
      </c>
    </row>
    <row r="81" spans="1:14" ht="21.75" customHeight="1" x14ac:dyDescent="0.25">
      <c r="A81" s="7" t="s">
        <v>184</v>
      </c>
      <c r="B81" s="8" t="s">
        <v>185</v>
      </c>
      <c r="C81" s="10">
        <v>1</v>
      </c>
      <c r="D81" s="10" t="s">
        <v>18</v>
      </c>
      <c r="E81" s="10" t="s">
        <v>186</v>
      </c>
      <c r="F81" s="18"/>
      <c r="G81" s="10" t="s">
        <v>94</v>
      </c>
      <c r="I81" s="13">
        <f t="shared" si="5"/>
        <v>0</v>
      </c>
      <c r="J81" s="14">
        <f t="shared" si="6"/>
        <v>0</v>
      </c>
      <c r="K81" s="10" t="s">
        <v>136</v>
      </c>
      <c r="L81" s="10" t="s">
        <v>57</v>
      </c>
      <c r="M81" s="15" t="s">
        <v>23</v>
      </c>
      <c r="N81" s="92" t="s">
        <v>24</v>
      </c>
    </row>
    <row r="82" spans="1:14" x14ac:dyDescent="0.25">
      <c r="A82" s="7" t="s">
        <v>187</v>
      </c>
      <c r="B82" s="8" t="s">
        <v>188</v>
      </c>
      <c r="C82" s="10">
        <v>1</v>
      </c>
      <c r="D82" s="10" t="s">
        <v>151</v>
      </c>
      <c r="E82" s="10" t="s">
        <v>151</v>
      </c>
      <c r="F82" s="18">
        <v>50000</v>
      </c>
      <c r="G82" s="10" t="s">
        <v>28</v>
      </c>
      <c r="I82" s="13">
        <f t="shared" si="5"/>
        <v>0</v>
      </c>
      <c r="J82" s="14">
        <f t="shared" si="6"/>
        <v>0</v>
      </c>
      <c r="K82" s="10" t="s">
        <v>56</v>
      </c>
      <c r="L82" s="10" t="s">
        <v>57</v>
      </c>
      <c r="M82" s="15" t="s">
        <v>23</v>
      </c>
      <c r="N82" s="92" t="s">
        <v>24</v>
      </c>
    </row>
    <row r="83" spans="1:14" ht="46.8" x14ac:dyDescent="0.25">
      <c r="A83" s="7" t="s">
        <v>189</v>
      </c>
      <c r="B83" s="8" t="s">
        <v>190</v>
      </c>
      <c r="C83" s="10">
        <v>1</v>
      </c>
      <c r="D83" s="10" t="s">
        <v>191</v>
      </c>
      <c r="E83" s="10" t="s">
        <v>192</v>
      </c>
      <c r="F83" s="18"/>
      <c r="G83" s="10" t="s">
        <v>193</v>
      </c>
      <c r="I83" s="13">
        <f t="shared" si="5"/>
        <v>0</v>
      </c>
      <c r="J83" s="14">
        <f t="shared" si="6"/>
        <v>0</v>
      </c>
      <c r="K83" s="10" t="s">
        <v>136</v>
      </c>
      <c r="L83" s="10" t="s">
        <v>57</v>
      </c>
      <c r="M83" s="15" t="s">
        <v>23</v>
      </c>
      <c r="N83" s="92" t="s">
        <v>24</v>
      </c>
    </row>
    <row r="84" spans="1:14" ht="26.4" x14ac:dyDescent="0.25">
      <c r="A84" s="7" t="s">
        <v>194</v>
      </c>
      <c r="B84" s="8" t="s">
        <v>195</v>
      </c>
      <c r="C84" s="10">
        <v>1</v>
      </c>
      <c r="D84" s="10" t="s">
        <v>196</v>
      </c>
      <c r="E84" s="10" t="s">
        <v>196</v>
      </c>
      <c r="F84" s="18" t="s">
        <v>134</v>
      </c>
      <c r="G84" s="10" t="s">
        <v>94</v>
      </c>
      <c r="I84" s="13">
        <f t="shared" si="5"/>
        <v>0</v>
      </c>
      <c r="J84" s="14">
        <f t="shared" si="6"/>
        <v>0</v>
      </c>
      <c r="K84" s="10" t="s">
        <v>136</v>
      </c>
      <c r="L84" s="10" t="s">
        <v>57</v>
      </c>
      <c r="M84" s="47" t="s">
        <v>23</v>
      </c>
      <c r="N84" s="101" t="s">
        <v>24</v>
      </c>
    </row>
    <row r="85" spans="1:14" x14ac:dyDescent="0.25">
      <c r="A85" s="7" t="s">
        <v>197</v>
      </c>
      <c r="B85" s="8" t="s">
        <v>198</v>
      </c>
      <c r="C85" s="10">
        <v>1</v>
      </c>
      <c r="D85" s="10" t="s">
        <v>151</v>
      </c>
      <c r="E85" s="10" t="s">
        <v>151</v>
      </c>
      <c r="F85" s="18">
        <v>50000</v>
      </c>
      <c r="G85" s="10" t="s">
        <v>28</v>
      </c>
      <c r="I85" s="13">
        <f t="shared" si="5"/>
        <v>0</v>
      </c>
      <c r="J85" s="14">
        <f t="shared" si="6"/>
        <v>0</v>
      </c>
      <c r="K85" s="10" t="s">
        <v>56</v>
      </c>
      <c r="L85" s="10" t="s">
        <v>57</v>
      </c>
      <c r="M85" s="47"/>
      <c r="N85" s="101"/>
    </row>
    <row r="86" spans="1:14" ht="33.6" x14ac:dyDescent="0.25">
      <c r="A86" s="7" t="s">
        <v>199</v>
      </c>
      <c r="B86" s="98" t="s">
        <v>200</v>
      </c>
      <c r="C86" s="24">
        <v>1</v>
      </c>
      <c r="D86" s="24" t="s">
        <v>132</v>
      </c>
      <c r="E86" s="24" t="s">
        <v>177</v>
      </c>
      <c r="F86" s="99" t="s">
        <v>134</v>
      </c>
      <c r="G86" s="99" t="s">
        <v>201</v>
      </c>
      <c r="I86" s="13">
        <f t="shared" si="5"/>
        <v>0</v>
      </c>
      <c r="J86" s="14">
        <f t="shared" si="6"/>
        <v>0</v>
      </c>
      <c r="K86" s="24" t="s">
        <v>136</v>
      </c>
      <c r="L86" s="24" t="s">
        <v>57</v>
      </c>
      <c r="M86" s="15" t="s">
        <v>23</v>
      </c>
      <c r="N86" s="92" t="s">
        <v>24</v>
      </c>
    </row>
    <row r="87" spans="1:14" ht="26.4" x14ac:dyDescent="0.25">
      <c r="A87" s="7" t="s">
        <v>202</v>
      </c>
      <c r="B87" s="98" t="s">
        <v>203</v>
      </c>
      <c r="C87" s="24">
        <v>1</v>
      </c>
      <c r="D87" s="24" t="s">
        <v>132</v>
      </c>
      <c r="E87" s="24" t="s">
        <v>132</v>
      </c>
      <c r="F87" s="99" t="s">
        <v>134</v>
      </c>
      <c r="G87" s="99" t="s">
        <v>36</v>
      </c>
      <c r="I87" s="13">
        <f t="shared" si="5"/>
        <v>0</v>
      </c>
      <c r="J87" s="14">
        <f t="shared" si="6"/>
        <v>0</v>
      </c>
      <c r="K87" s="24" t="s">
        <v>136</v>
      </c>
      <c r="L87" s="24" t="s">
        <v>57</v>
      </c>
      <c r="M87" s="15" t="s">
        <v>23</v>
      </c>
      <c r="N87" s="92" t="s">
        <v>24</v>
      </c>
    </row>
    <row r="88" spans="1:14" ht="33.6" x14ac:dyDescent="0.25">
      <c r="A88" s="7" t="s">
        <v>204</v>
      </c>
      <c r="B88" s="98" t="s">
        <v>205</v>
      </c>
      <c r="C88" s="24">
        <v>1</v>
      </c>
      <c r="D88" s="24" t="s">
        <v>132</v>
      </c>
      <c r="E88" s="24" t="s">
        <v>177</v>
      </c>
      <c r="F88" s="99" t="s">
        <v>134</v>
      </c>
      <c r="G88" s="99" t="s">
        <v>140</v>
      </c>
      <c r="I88" s="13">
        <f t="shared" si="5"/>
        <v>0</v>
      </c>
      <c r="J88" s="14">
        <f t="shared" si="6"/>
        <v>0</v>
      </c>
      <c r="K88" s="24" t="s">
        <v>136</v>
      </c>
      <c r="L88" s="24" t="s">
        <v>57</v>
      </c>
      <c r="M88" s="15" t="s">
        <v>23</v>
      </c>
      <c r="N88" s="92" t="s">
        <v>24</v>
      </c>
    </row>
    <row r="89" spans="1:14" ht="26.4" x14ac:dyDescent="0.25">
      <c r="A89" s="7" t="s">
        <v>206</v>
      </c>
      <c r="B89" s="98" t="s">
        <v>207</v>
      </c>
      <c r="C89" s="24">
        <v>1</v>
      </c>
      <c r="D89" s="24" t="s">
        <v>132</v>
      </c>
      <c r="E89" s="24" t="s">
        <v>132</v>
      </c>
      <c r="F89" s="99" t="s">
        <v>134</v>
      </c>
      <c r="G89" s="99" t="s">
        <v>36</v>
      </c>
      <c r="I89" s="13">
        <f t="shared" si="5"/>
        <v>0</v>
      </c>
      <c r="J89" s="14">
        <f t="shared" si="6"/>
        <v>0</v>
      </c>
      <c r="K89" s="24" t="s">
        <v>136</v>
      </c>
      <c r="L89" s="24" t="s">
        <v>57</v>
      </c>
      <c r="M89" s="15" t="s">
        <v>23</v>
      </c>
      <c r="N89" s="92" t="s">
        <v>24</v>
      </c>
    </row>
    <row r="90" spans="1:14" x14ac:dyDescent="0.25">
      <c r="A90" s="7" t="s">
        <v>208</v>
      </c>
      <c r="B90" s="98" t="s">
        <v>209</v>
      </c>
      <c r="C90" s="24">
        <v>1</v>
      </c>
      <c r="D90" s="24" t="s">
        <v>132</v>
      </c>
      <c r="E90" s="24" t="s">
        <v>132</v>
      </c>
      <c r="F90" s="99" t="s">
        <v>134</v>
      </c>
      <c r="G90" s="99" t="s">
        <v>135</v>
      </c>
      <c r="I90" s="13">
        <f t="shared" si="5"/>
        <v>0</v>
      </c>
      <c r="J90" s="14">
        <f t="shared" si="6"/>
        <v>0</v>
      </c>
      <c r="K90" s="24" t="s">
        <v>136</v>
      </c>
      <c r="L90" s="24" t="s">
        <v>57</v>
      </c>
      <c r="M90" s="15" t="s">
        <v>23</v>
      </c>
      <c r="N90" s="92" t="s">
        <v>24</v>
      </c>
    </row>
    <row r="91" spans="1:14" ht="26.4" x14ac:dyDescent="0.25">
      <c r="A91" s="7" t="s">
        <v>210</v>
      </c>
      <c r="B91" s="98" t="s">
        <v>211</v>
      </c>
      <c r="C91" s="24">
        <v>1</v>
      </c>
      <c r="D91" s="24" t="s">
        <v>132</v>
      </c>
      <c r="E91" s="24" t="s">
        <v>132</v>
      </c>
      <c r="F91" s="99" t="s">
        <v>134</v>
      </c>
      <c r="G91" s="99" t="s">
        <v>165</v>
      </c>
      <c r="I91" s="13">
        <f t="shared" si="5"/>
        <v>0</v>
      </c>
      <c r="J91" s="14">
        <f t="shared" si="6"/>
        <v>0</v>
      </c>
      <c r="K91" s="24" t="s">
        <v>136</v>
      </c>
      <c r="L91" s="24" t="s">
        <v>57</v>
      </c>
      <c r="M91" s="15" t="s">
        <v>23</v>
      </c>
      <c r="N91" s="92" t="s">
        <v>24</v>
      </c>
    </row>
    <row r="92" spans="1:14" x14ac:dyDescent="0.25">
      <c r="A92" s="7" t="s">
        <v>212</v>
      </c>
      <c r="B92" s="102" t="s">
        <v>213</v>
      </c>
      <c r="C92" s="50">
        <v>1</v>
      </c>
      <c r="D92" s="24" t="s">
        <v>18</v>
      </c>
      <c r="E92" s="24" t="s">
        <v>32</v>
      </c>
      <c r="F92" s="102"/>
      <c r="G92" s="99" t="s">
        <v>33</v>
      </c>
      <c r="I92" s="13">
        <f t="shared" si="5"/>
        <v>0</v>
      </c>
      <c r="J92" s="14">
        <f t="shared" si="6"/>
        <v>0</v>
      </c>
      <c r="K92" s="102" t="s">
        <v>21</v>
      </c>
      <c r="L92" s="24" t="s">
        <v>22</v>
      </c>
      <c r="M92" s="15" t="s">
        <v>23</v>
      </c>
      <c r="N92" s="92" t="s">
        <v>24</v>
      </c>
    </row>
    <row r="93" spans="1:14" s="2" customFormat="1" ht="33.6" x14ac:dyDescent="0.25">
      <c r="A93" s="7" t="s">
        <v>214</v>
      </c>
      <c r="B93" s="98" t="s">
        <v>215</v>
      </c>
      <c r="C93" s="24">
        <v>1</v>
      </c>
      <c r="D93" s="24" t="s">
        <v>132</v>
      </c>
      <c r="E93" s="24" t="s">
        <v>177</v>
      </c>
      <c r="F93" s="99" t="s">
        <v>134</v>
      </c>
      <c r="G93" s="99" t="s">
        <v>193</v>
      </c>
      <c r="I93" s="13">
        <f t="shared" si="5"/>
        <v>0</v>
      </c>
      <c r="J93" s="14">
        <f t="shared" si="6"/>
        <v>0</v>
      </c>
      <c r="K93" s="24" t="s">
        <v>136</v>
      </c>
      <c r="L93" s="24" t="s">
        <v>57</v>
      </c>
      <c r="M93" s="15" t="s">
        <v>23</v>
      </c>
      <c r="N93" s="92" t="s">
        <v>24</v>
      </c>
    </row>
    <row r="94" spans="1:14" s="2" customFormat="1" ht="26.4" x14ac:dyDescent="0.25">
      <c r="A94" s="7" t="s">
        <v>216</v>
      </c>
      <c r="B94" s="98" t="s">
        <v>217</v>
      </c>
      <c r="C94" s="24">
        <v>1</v>
      </c>
      <c r="D94" s="24" t="s">
        <v>18</v>
      </c>
      <c r="E94" s="24" t="s">
        <v>19</v>
      </c>
      <c r="F94" s="99"/>
      <c r="G94" s="99" t="s">
        <v>78</v>
      </c>
      <c r="I94" s="13">
        <f t="shared" si="5"/>
        <v>0</v>
      </c>
      <c r="J94" s="14">
        <f t="shared" si="6"/>
        <v>0</v>
      </c>
      <c r="K94" s="24" t="s">
        <v>21</v>
      </c>
      <c r="L94" s="24" t="s">
        <v>29</v>
      </c>
      <c r="M94" s="15" t="s">
        <v>23</v>
      </c>
      <c r="N94" s="92" t="s">
        <v>24</v>
      </c>
    </row>
    <row r="95" spans="1:14" s="104" customFormat="1" ht="26.4" x14ac:dyDescent="0.25">
      <c r="A95" s="7" t="s">
        <v>216</v>
      </c>
      <c r="B95" s="98" t="s">
        <v>218</v>
      </c>
      <c r="C95" s="24">
        <v>1</v>
      </c>
      <c r="D95" s="24" t="s">
        <v>18</v>
      </c>
      <c r="E95" s="24" t="s">
        <v>19</v>
      </c>
      <c r="F95" s="103"/>
      <c r="G95" s="99" t="s">
        <v>78</v>
      </c>
      <c r="I95" s="13">
        <f t="shared" si="5"/>
        <v>0</v>
      </c>
      <c r="J95" s="14">
        <f t="shared" si="6"/>
        <v>0</v>
      </c>
      <c r="K95" s="24" t="s">
        <v>21</v>
      </c>
      <c r="L95" s="24" t="s">
        <v>29</v>
      </c>
      <c r="M95" s="15" t="s">
        <v>23</v>
      </c>
      <c r="N95" s="92" t="s">
        <v>24</v>
      </c>
    </row>
    <row r="96" spans="1:14" s="104" customFormat="1" x14ac:dyDescent="0.25">
      <c r="A96" s="7" t="s">
        <v>216</v>
      </c>
      <c r="B96" s="8" t="s">
        <v>219</v>
      </c>
      <c r="C96" s="10">
        <v>1</v>
      </c>
      <c r="D96" s="24" t="s">
        <v>132</v>
      </c>
      <c r="E96" s="24" t="s">
        <v>132</v>
      </c>
      <c r="F96" s="18"/>
      <c r="G96" s="105"/>
      <c r="I96" s="105"/>
      <c r="J96" s="105"/>
      <c r="K96" s="24" t="s">
        <v>136</v>
      </c>
      <c r="L96" s="24" t="s">
        <v>57</v>
      </c>
      <c r="M96" s="15" t="s">
        <v>23</v>
      </c>
      <c r="N96" s="92" t="s">
        <v>24</v>
      </c>
    </row>
    <row r="97" spans="1:14" s="87" customFormat="1" ht="27.9" customHeight="1" x14ac:dyDescent="0.25">
      <c r="A97" s="7" t="s">
        <v>220</v>
      </c>
      <c r="B97" s="106" t="s">
        <v>221</v>
      </c>
      <c r="C97" s="107">
        <v>1</v>
      </c>
      <c r="D97" s="10" t="s">
        <v>151</v>
      </c>
      <c r="E97" s="10" t="s">
        <v>151</v>
      </c>
      <c r="F97" s="18">
        <v>50000</v>
      </c>
      <c r="G97" s="24" t="s">
        <v>222</v>
      </c>
      <c r="I97" s="13">
        <f t="shared" ref="I97:I115" si="7">H97*0.0000280006</f>
        <v>0</v>
      </c>
      <c r="J97" s="14">
        <f t="shared" ref="J97:J115" si="8">H97*0.00018473</f>
        <v>0</v>
      </c>
      <c r="K97" s="10" t="s">
        <v>56</v>
      </c>
      <c r="L97" s="10" t="s">
        <v>57</v>
      </c>
      <c r="M97" s="107" t="s">
        <v>23</v>
      </c>
      <c r="N97" s="108" t="s">
        <v>24</v>
      </c>
    </row>
    <row r="98" spans="1:14" s="109" customFormat="1" ht="39.6" x14ac:dyDescent="0.25">
      <c r="A98" s="7" t="s">
        <v>223</v>
      </c>
      <c r="B98" s="98" t="s">
        <v>224</v>
      </c>
      <c r="C98" s="24">
        <v>1</v>
      </c>
      <c r="D98" s="24" t="s">
        <v>132</v>
      </c>
      <c r="E98" s="24" t="s">
        <v>132</v>
      </c>
      <c r="F98" s="99" t="s">
        <v>134</v>
      </c>
      <c r="G98" s="99" t="s">
        <v>171</v>
      </c>
      <c r="I98" s="13">
        <f t="shared" si="7"/>
        <v>0</v>
      </c>
      <c r="J98" s="14">
        <f t="shared" si="8"/>
        <v>0</v>
      </c>
      <c r="K98" s="24" t="s">
        <v>136</v>
      </c>
      <c r="L98" s="24" t="s">
        <v>57</v>
      </c>
      <c r="M98" s="15" t="s">
        <v>23</v>
      </c>
      <c r="N98" s="92" t="s">
        <v>24</v>
      </c>
    </row>
    <row r="99" spans="1:14" s="109" customFormat="1" x14ac:dyDescent="0.25">
      <c r="A99" s="7" t="s">
        <v>225</v>
      </c>
      <c r="B99" s="98" t="s">
        <v>226</v>
      </c>
      <c r="C99" s="24">
        <v>1</v>
      </c>
      <c r="D99" s="24" t="s">
        <v>132</v>
      </c>
      <c r="E99" s="24" t="s">
        <v>132</v>
      </c>
      <c r="F99" s="99" t="s">
        <v>134</v>
      </c>
      <c r="G99" s="99" t="s">
        <v>171</v>
      </c>
      <c r="I99" s="13">
        <f t="shared" si="7"/>
        <v>0</v>
      </c>
      <c r="J99" s="14">
        <f t="shared" si="8"/>
        <v>0</v>
      </c>
      <c r="K99" s="24" t="s">
        <v>136</v>
      </c>
      <c r="L99" s="24" t="s">
        <v>57</v>
      </c>
      <c r="M99" s="15" t="s">
        <v>23</v>
      </c>
      <c r="N99" s="92" t="s">
        <v>24</v>
      </c>
    </row>
    <row r="100" spans="1:14" s="109" customFormat="1" ht="26.4" x14ac:dyDescent="0.25">
      <c r="A100" s="7" t="s">
        <v>227</v>
      </c>
      <c r="B100" s="98" t="s">
        <v>228</v>
      </c>
      <c r="C100" s="24">
        <v>1</v>
      </c>
      <c r="D100" s="24" t="s">
        <v>18</v>
      </c>
      <c r="E100" s="24" t="s">
        <v>19</v>
      </c>
      <c r="F100" s="99"/>
      <c r="G100" s="99" t="s">
        <v>229</v>
      </c>
      <c r="I100" s="13">
        <f t="shared" si="7"/>
        <v>0</v>
      </c>
      <c r="J100" s="14">
        <f t="shared" si="8"/>
        <v>0</v>
      </c>
      <c r="K100" s="24" t="s">
        <v>21</v>
      </c>
      <c r="L100" s="24" t="s">
        <v>29</v>
      </c>
      <c r="M100" s="15" t="s">
        <v>23</v>
      </c>
      <c r="N100" s="92" t="s">
        <v>24</v>
      </c>
    </row>
    <row r="101" spans="1:14" x14ac:dyDescent="0.25">
      <c r="A101" s="7" t="s">
        <v>230</v>
      </c>
      <c r="B101" s="8" t="s">
        <v>231</v>
      </c>
      <c r="C101" s="10">
        <v>1</v>
      </c>
      <c r="D101" s="10" t="s">
        <v>151</v>
      </c>
      <c r="E101" s="10" t="s">
        <v>151</v>
      </c>
      <c r="F101" s="18">
        <v>50000</v>
      </c>
      <c r="G101" s="110">
        <v>41538</v>
      </c>
      <c r="I101" s="13">
        <f t="shared" si="7"/>
        <v>0</v>
      </c>
      <c r="J101" s="14">
        <f t="shared" si="8"/>
        <v>0</v>
      </c>
      <c r="K101" s="10" t="s">
        <v>56</v>
      </c>
      <c r="L101" s="10" t="s">
        <v>57</v>
      </c>
      <c r="M101" s="15" t="s">
        <v>23</v>
      </c>
      <c r="N101" s="92" t="s">
        <v>24</v>
      </c>
    </row>
    <row r="102" spans="1:14" x14ac:dyDescent="0.25">
      <c r="A102" s="7" t="s">
        <v>232</v>
      </c>
      <c r="B102" s="98" t="s">
        <v>233</v>
      </c>
      <c r="C102" s="24">
        <v>1</v>
      </c>
      <c r="D102" s="24" t="s">
        <v>132</v>
      </c>
      <c r="E102" s="24" t="s">
        <v>132</v>
      </c>
      <c r="F102" s="99" t="s">
        <v>134</v>
      </c>
      <c r="G102" s="99" t="s">
        <v>135</v>
      </c>
      <c r="I102" s="13">
        <f t="shared" si="7"/>
        <v>0</v>
      </c>
      <c r="J102" s="14">
        <f t="shared" si="8"/>
        <v>0</v>
      </c>
      <c r="K102" s="24" t="s">
        <v>136</v>
      </c>
      <c r="L102" s="24" t="s">
        <v>57</v>
      </c>
      <c r="M102" s="15" t="s">
        <v>23</v>
      </c>
      <c r="N102" s="92" t="s">
        <v>24</v>
      </c>
    </row>
    <row r="103" spans="1:14" ht="26.4" x14ac:dyDescent="0.25">
      <c r="A103" s="7" t="s">
        <v>234</v>
      </c>
      <c r="B103" s="8" t="s">
        <v>235</v>
      </c>
      <c r="C103" s="10">
        <v>1</v>
      </c>
      <c r="D103" s="10" t="s">
        <v>132</v>
      </c>
      <c r="E103" s="10" t="s">
        <v>132</v>
      </c>
      <c r="F103" s="111" t="s">
        <v>134</v>
      </c>
      <c r="G103" s="111" t="s">
        <v>171</v>
      </c>
      <c r="I103" s="13">
        <f t="shared" si="7"/>
        <v>0</v>
      </c>
      <c r="J103" s="14">
        <f t="shared" si="8"/>
        <v>0</v>
      </c>
      <c r="K103" s="10" t="s">
        <v>136</v>
      </c>
      <c r="L103" s="10" t="s">
        <v>57</v>
      </c>
      <c r="M103" s="47" t="s">
        <v>23</v>
      </c>
      <c r="N103" s="101" t="s">
        <v>24</v>
      </c>
    </row>
    <row r="104" spans="1:14" s="112" customFormat="1" ht="26.4" x14ac:dyDescent="0.25">
      <c r="A104" s="7" t="s">
        <v>236</v>
      </c>
      <c r="B104" s="8" t="s">
        <v>237</v>
      </c>
      <c r="C104" s="10">
        <v>1</v>
      </c>
      <c r="D104" s="10" t="s">
        <v>238</v>
      </c>
      <c r="E104" s="10" t="s">
        <v>238</v>
      </c>
      <c r="F104" s="18"/>
      <c r="G104" s="10" t="s">
        <v>239</v>
      </c>
      <c r="I104" s="13">
        <f t="shared" si="7"/>
        <v>0</v>
      </c>
      <c r="J104" s="14">
        <f t="shared" si="8"/>
        <v>0</v>
      </c>
      <c r="K104" s="10" t="s">
        <v>56</v>
      </c>
      <c r="L104" s="10" t="s">
        <v>57</v>
      </c>
      <c r="M104" s="47" t="s">
        <v>23</v>
      </c>
      <c r="N104" s="47" t="s">
        <v>24</v>
      </c>
    </row>
    <row r="105" spans="1:14" ht="26.4" x14ac:dyDescent="0.25">
      <c r="A105" s="7" t="s">
        <v>240</v>
      </c>
      <c r="B105" s="8" t="s">
        <v>241</v>
      </c>
      <c r="C105" s="10">
        <v>1</v>
      </c>
      <c r="D105" s="10" t="s">
        <v>132</v>
      </c>
      <c r="E105" s="10" t="s">
        <v>132</v>
      </c>
      <c r="F105" s="111" t="s">
        <v>134</v>
      </c>
      <c r="G105" s="111" t="s">
        <v>171</v>
      </c>
      <c r="I105" s="13">
        <f t="shared" si="7"/>
        <v>0</v>
      </c>
      <c r="J105" s="14">
        <f t="shared" si="8"/>
        <v>0</v>
      </c>
      <c r="K105" s="10" t="s">
        <v>136</v>
      </c>
      <c r="L105" s="10" t="s">
        <v>57</v>
      </c>
      <c r="M105" s="47" t="s">
        <v>23</v>
      </c>
      <c r="N105" s="101" t="s">
        <v>24</v>
      </c>
    </row>
    <row r="106" spans="1:14" ht="26.4" x14ac:dyDescent="0.25">
      <c r="A106" s="7" t="s">
        <v>242</v>
      </c>
      <c r="B106" s="8" t="s">
        <v>243</v>
      </c>
      <c r="C106" s="10">
        <v>1</v>
      </c>
      <c r="D106" s="10" t="s">
        <v>18</v>
      </c>
      <c r="E106" s="10" t="s">
        <v>19</v>
      </c>
      <c r="F106" s="111"/>
      <c r="G106" s="111" t="s">
        <v>33</v>
      </c>
      <c r="I106" s="13">
        <f t="shared" si="7"/>
        <v>0</v>
      </c>
      <c r="J106" s="14">
        <f t="shared" si="8"/>
        <v>0</v>
      </c>
      <c r="K106" s="10" t="s">
        <v>21</v>
      </c>
      <c r="L106" s="10" t="s">
        <v>29</v>
      </c>
      <c r="M106" s="15" t="s">
        <v>23</v>
      </c>
      <c r="N106" s="92" t="s">
        <v>24</v>
      </c>
    </row>
    <row r="107" spans="1:14" ht="26.4" x14ac:dyDescent="0.25">
      <c r="A107" s="7" t="s">
        <v>242</v>
      </c>
      <c r="B107" s="8" t="s">
        <v>244</v>
      </c>
      <c r="C107" s="10">
        <v>1</v>
      </c>
      <c r="D107" s="10" t="s">
        <v>18</v>
      </c>
      <c r="E107" s="10" t="s">
        <v>19</v>
      </c>
      <c r="F107" s="18"/>
      <c r="G107" s="10" t="s">
        <v>33</v>
      </c>
      <c r="I107" s="13">
        <f t="shared" si="7"/>
        <v>0</v>
      </c>
      <c r="J107" s="14">
        <f t="shared" si="8"/>
        <v>0</v>
      </c>
      <c r="K107" s="10" t="s">
        <v>21</v>
      </c>
      <c r="L107" s="10" t="s">
        <v>29</v>
      </c>
      <c r="M107" s="47" t="s">
        <v>23</v>
      </c>
      <c r="N107" s="101" t="s">
        <v>24</v>
      </c>
    </row>
    <row r="108" spans="1:14" ht="26.4" x14ac:dyDescent="0.25">
      <c r="A108" s="7" t="s">
        <v>245</v>
      </c>
      <c r="B108" s="106" t="s">
        <v>246</v>
      </c>
      <c r="C108" s="107">
        <v>1</v>
      </c>
      <c r="D108" s="10" t="s">
        <v>151</v>
      </c>
      <c r="E108" s="10" t="s">
        <v>151</v>
      </c>
      <c r="F108" s="18">
        <v>50000</v>
      </c>
      <c r="G108" s="113" t="s">
        <v>247</v>
      </c>
      <c r="I108" s="13">
        <f t="shared" si="7"/>
        <v>0</v>
      </c>
      <c r="J108" s="14">
        <f t="shared" si="8"/>
        <v>0</v>
      </c>
      <c r="K108" s="114" t="s">
        <v>248</v>
      </c>
      <c r="L108" s="14" t="s">
        <v>249</v>
      </c>
      <c r="M108" s="115" t="s">
        <v>23</v>
      </c>
      <c r="N108" s="115" t="s">
        <v>24</v>
      </c>
    </row>
    <row r="109" spans="1:14" x14ac:dyDescent="0.25">
      <c r="A109" s="7" t="s">
        <v>250</v>
      </c>
      <c r="B109" s="8" t="s">
        <v>251</v>
      </c>
      <c r="C109" s="10">
        <v>1</v>
      </c>
      <c r="D109" s="10" t="s">
        <v>151</v>
      </c>
      <c r="E109" s="10" t="s">
        <v>151</v>
      </c>
      <c r="F109" s="18">
        <v>50000</v>
      </c>
      <c r="G109" s="113" t="s">
        <v>252</v>
      </c>
      <c r="I109" s="13">
        <f t="shared" si="7"/>
        <v>0</v>
      </c>
      <c r="J109" s="14">
        <f t="shared" si="8"/>
        <v>0</v>
      </c>
      <c r="K109" s="114" t="s">
        <v>248</v>
      </c>
      <c r="L109" s="14" t="s">
        <v>249</v>
      </c>
      <c r="M109" s="115" t="s">
        <v>23</v>
      </c>
      <c r="N109" s="115" t="s">
        <v>24</v>
      </c>
    </row>
    <row r="110" spans="1:14" ht="26.4" x14ac:dyDescent="0.25">
      <c r="A110" s="7" t="s">
        <v>253</v>
      </c>
      <c r="B110" s="8" t="s">
        <v>254</v>
      </c>
      <c r="C110" s="10">
        <v>1</v>
      </c>
      <c r="D110" s="10" t="s">
        <v>18</v>
      </c>
      <c r="E110" s="10" t="s">
        <v>19</v>
      </c>
      <c r="F110" s="18"/>
      <c r="G110" s="10" t="s">
        <v>255</v>
      </c>
      <c r="I110" s="13">
        <f t="shared" si="7"/>
        <v>0</v>
      </c>
      <c r="J110" s="14">
        <f t="shared" si="8"/>
        <v>0</v>
      </c>
      <c r="K110" s="10" t="s">
        <v>21</v>
      </c>
      <c r="L110" s="10" t="s">
        <v>29</v>
      </c>
      <c r="M110" s="47" t="s">
        <v>23</v>
      </c>
      <c r="N110" s="101" t="s">
        <v>24</v>
      </c>
    </row>
    <row r="111" spans="1:14" x14ac:dyDescent="0.25">
      <c r="A111" s="7" t="s">
        <v>256</v>
      </c>
      <c r="B111" s="8" t="s">
        <v>257</v>
      </c>
      <c r="C111" s="10">
        <v>1</v>
      </c>
      <c r="D111" s="10" t="s">
        <v>132</v>
      </c>
      <c r="E111" s="10" t="s">
        <v>132</v>
      </c>
      <c r="F111" s="111" t="s">
        <v>134</v>
      </c>
      <c r="G111" s="111" t="s">
        <v>165</v>
      </c>
      <c r="I111" s="13">
        <f t="shared" si="7"/>
        <v>0</v>
      </c>
      <c r="J111" s="14">
        <f t="shared" si="8"/>
        <v>0</v>
      </c>
      <c r="K111" s="10" t="s">
        <v>136</v>
      </c>
      <c r="L111" s="10" t="s">
        <v>57</v>
      </c>
      <c r="M111" s="47" t="s">
        <v>23</v>
      </c>
      <c r="N111" s="101" t="s">
        <v>24</v>
      </c>
    </row>
    <row r="112" spans="1:14" ht="33.6" x14ac:dyDescent="0.25">
      <c r="A112" s="7" t="s">
        <v>258</v>
      </c>
      <c r="B112" s="8" t="s">
        <v>259</v>
      </c>
      <c r="C112" s="10">
        <v>1</v>
      </c>
      <c r="D112" s="10" t="s">
        <v>132</v>
      </c>
      <c r="E112" s="10" t="s">
        <v>177</v>
      </c>
      <c r="F112" s="111" t="s">
        <v>134</v>
      </c>
      <c r="G112" s="111" t="s">
        <v>260</v>
      </c>
      <c r="I112" s="13">
        <f t="shared" si="7"/>
        <v>0</v>
      </c>
      <c r="J112" s="14">
        <f t="shared" si="8"/>
        <v>0</v>
      </c>
      <c r="K112" s="10" t="s">
        <v>136</v>
      </c>
      <c r="L112" s="10" t="s">
        <v>57</v>
      </c>
      <c r="M112" s="47" t="s">
        <v>23</v>
      </c>
      <c r="N112" s="101" t="s">
        <v>24</v>
      </c>
    </row>
    <row r="113" spans="1:14" x14ac:dyDescent="0.25">
      <c r="A113" s="7" t="s">
        <v>261</v>
      </c>
      <c r="B113" s="8" t="s">
        <v>262</v>
      </c>
      <c r="C113" s="10">
        <v>1</v>
      </c>
      <c r="D113" s="10" t="s">
        <v>132</v>
      </c>
      <c r="E113" s="10" t="s">
        <v>132</v>
      </c>
      <c r="F113" s="111" t="s">
        <v>134</v>
      </c>
      <c r="G113" s="111" t="s">
        <v>171</v>
      </c>
      <c r="I113" s="13">
        <f t="shared" si="7"/>
        <v>0</v>
      </c>
      <c r="J113" s="14">
        <f t="shared" si="8"/>
        <v>0</v>
      </c>
      <c r="K113" s="10" t="s">
        <v>136</v>
      </c>
      <c r="L113" s="10" t="s">
        <v>57</v>
      </c>
      <c r="M113" s="47" t="s">
        <v>23</v>
      </c>
      <c r="N113" s="101" t="s">
        <v>24</v>
      </c>
    </row>
    <row r="114" spans="1:14" ht="26.4" x14ac:dyDescent="0.25">
      <c r="A114" s="7" t="s">
        <v>263</v>
      </c>
      <c r="B114" s="8" t="s">
        <v>264</v>
      </c>
      <c r="C114" s="10">
        <v>1</v>
      </c>
      <c r="D114" s="10" t="s">
        <v>132</v>
      </c>
      <c r="E114" s="10" t="s">
        <v>132</v>
      </c>
      <c r="F114" s="111" t="s">
        <v>134</v>
      </c>
      <c r="G114" s="111" t="s">
        <v>63</v>
      </c>
      <c r="I114" s="13">
        <f t="shared" si="7"/>
        <v>0</v>
      </c>
      <c r="J114" s="14">
        <f t="shared" si="8"/>
        <v>0</v>
      </c>
      <c r="K114" s="10" t="s">
        <v>136</v>
      </c>
      <c r="L114" s="10" t="s">
        <v>57</v>
      </c>
      <c r="M114" s="47" t="s">
        <v>23</v>
      </c>
      <c r="N114" s="47" t="s">
        <v>24</v>
      </c>
    </row>
    <row r="115" spans="1:14" ht="26.4" x14ac:dyDescent="0.25">
      <c r="A115" s="7" t="s">
        <v>263</v>
      </c>
      <c r="B115" s="8" t="s">
        <v>265</v>
      </c>
      <c r="C115" s="10">
        <v>1</v>
      </c>
      <c r="D115" s="10" t="s">
        <v>132</v>
      </c>
      <c r="E115" s="10" t="s">
        <v>132</v>
      </c>
      <c r="F115" s="111" t="s">
        <v>134</v>
      </c>
      <c r="G115" s="111" t="s">
        <v>266</v>
      </c>
      <c r="I115" s="13">
        <f t="shared" si="7"/>
        <v>0</v>
      </c>
      <c r="J115" s="14">
        <f t="shared" si="8"/>
        <v>0</v>
      </c>
      <c r="K115" s="10" t="s">
        <v>136</v>
      </c>
      <c r="L115" s="10" t="s">
        <v>57</v>
      </c>
      <c r="M115" s="47" t="s">
        <v>23</v>
      </c>
      <c r="N115" s="47" t="s">
        <v>24</v>
      </c>
    </row>
    <row r="116" spans="1:14" ht="33.6" x14ac:dyDescent="0.25">
      <c r="A116" s="7" t="s">
        <v>267</v>
      </c>
      <c r="B116" s="8" t="s">
        <v>268</v>
      </c>
      <c r="C116" s="10">
        <v>1</v>
      </c>
      <c r="D116" s="10" t="s">
        <v>132</v>
      </c>
      <c r="E116" s="10" t="s">
        <v>177</v>
      </c>
      <c r="F116" s="111"/>
      <c r="G116" s="116" t="s">
        <v>269</v>
      </c>
      <c r="I116" s="13"/>
      <c r="J116" s="14"/>
      <c r="K116" s="10"/>
      <c r="L116" s="10"/>
      <c r="M116" s="47"/>
      <c r="N116" s="47"/>
    </row>
    <row r="117" spans="1:14" ht="26.4" x14ac:dyDescent="0.25">
      <c r="A117" s="7" t="s">
        <v>270</v>
      </c>
      <c r="B117" s="8" t="s">
        <v>271</v>
      </c>
      <c r="C117" s="10">
        <v>1</v>
      </c>
      <c r="D117" s="10" t="s">
        <v>132</v>
      </c>
      <c r="E117" s="10" t="s">
        <v>132</v>
      </c>
      <c r="F117" s="111" t="s">
        <v>134</v>
      </c>
      <c r="G117" s="111" t="s">
        <v>78</v>
      </c>
      <c r="I117" s="13">
        <f t="shared" ref="I117:I126" si="9">H117*0.0000280006</f>
        <v>0</v>
      </c>
      <c r="J117" s="14">
        <f t="shared" ref="J117:J126" si="10">H117*0.00018473</f>
        <v>0</v>
      </c>
      <c r="K117" s="10" t="s">
        <v>136</v>
      </c>
      <c r="L117" s="10" t="s">
        <v>57</v>
      </c>
      <c r="M117" s="47" t="s">
        <v>23</v>
      </c>
      <c r="N117" s="47" t="s">
        <v>24</v>
      </c>
    </row>
    <row r="118" spans="1:14" ht="26.4" x14ac:dyDescent="0.25">
      <c r="A118" s="7" t="s">
        <v>272</v>
      </c>
      <c r="B118" s="8" t="s">
        <v>273</v>
      </c>
      <c r="C118" s="10">
        <v>1</v>
      </c>
      <c r="D118" s="10" t="s">
        <v>132</v>
      </c>
      <c r="E118" s="10" t="s">
        <v>132</v>
      </c>
      <c r="F118" s="111" t="s">
        <v>134</v>
      </c>
      <c r="G118" s="111" t="s">
        <v>274</v>
      </c>
      <c r="I118" s="13">
        <f t="shared" si="9"/>
        <v>0</v>
      </c>
      <c r="J118" s="14">
        <f t="shared" si="10"/>
        <v>0</v>
      </c>
      <c r="K118" s="10" t="s">
        <v>136</v>
      </c>
      <c r="L118" s="10" t="s">
        <v>57</v>
      </c>
      <c r="M118" s="47" t="s">
        <v>23</v>
      </c>
      <c r="N118" s="47" t="s">
        <v>24</v>
      </c>
    </row>
    <row r="119" spans="1:14" x14ac:dyDescent="0.25">
      <c r="A119" s="7" t="s">
        <v>275</v>
      </c>
      <c r="B119" s="106" t="s">
        <v>276</v>
      </c>
      <c r="C119" s="107">
        <v>1</v>
      </c>
      <c r="D119" s="10" t="s">
        <v>151</v>
      </c>
      <c r="E119" s="10" t="s">
        <v>151</v>
      </c>
      <c r="F119" s="18">
        <v>50000</v>
      </c>
      <c r="G119" s="117" t="s">
        <v>277</v>
      </c>
      <c r="I119" s="13">
        <f t="shared" si="9"/>
        <v>0</v>
      </c>
      <c r="J119" s="14">
        <f t="shared" si="10"/>
        <v>0</v>
      </c>
      <c r="K119" s="114" t="s">
        <v>248</v>
      </c>
      <c r="L119" s="14" t="s">
        <v>249</v>
      </c>
      <c r="M119" s="115" t="s">
        <v>23</v>
      </c>
      <c r="N119" s="115" t="s">
        <v>24</v>
      </c>
    </row>
    <row r="120" spans="1:14" s="112" customFormat="1" ht="26.4" x14ac:dyDescent="0.25">
      <c r="A120" s="7" t="s">
        <v>278</v>
      </c>
      <c r="B120" s="8" t="s">
        <v>279</v>
      </c>
      <c r="C120" s="10">
        <v>1</v>
      </c>
      <c r="D120" s="10" t="s">
        <v>156</v>
      </c>
      <c r="E120" s="10" t="s">
        <v>32</v>
      </c>
      <c r="F120" s="111"/>
      <c r="G120" s="111" t="s">
        <v>280</v>
      </c>
      <c r="I120" s="13">
        <f t="shared" si="9"/>
        <v>0</v>
      </c>
      <c r="J120" s="14">
        <f t="shared" si="10"/>
        <v>0</v>
      </c>
      <c r="K120" s="10" t="s">
        <v>136</v>
      </c>
      <c r="L120" s="10" t="s">
        <v>281</v>
      </c>
      <c r="M120" s="47" t="s">
        <v>23</v>
      </c>
      <c r="N120" s="47" t="s">
        <v>24</v>
      </c>
    </row>
    <row r="121" spans="1:14" ht="39.6" x14ac:dyDescent="0.25">
      <c r="A121" s="7" t="s">
        <v>278</v>
      </c>
      <c r="B121" s="8" t="s">
        <v>282</v>
      </c>
      <c r="C121" s="10">
        <v>1</v>
      </c>
      <c r="D121" s="10" t="s">
        <v>156</v>
      </c>
      <c r="E121" s="10" t="s">
        <v>32</v>
      </c>
      <c r="F121" s="111"/>
      <c r="G121" s="111" t="s">
        <v>78</v>
      </c>
      <c r="I121" s="13">
        <f t="shared" si="9"/>
        <v>0</v>
      </c>
      <c r="J121" s="14">
        <f t="shared" si="10"/>
        <v>0</v>
      </c>
      <c r="K121" s="10" t="s">
        <v>136</v>
      </c>
      <c r="L121" s="10" t="s">
        <v>281</v>
      </c>
      <c r="M121" s="47" t="s">
        <v>23</v>
      </c>
      <c r="N121" s="47" t="s">
        <v>24</v>
      </c>
    </row>
    <row r="122" spans="1:14" ht="25.35" customHeight="1" x14ac:dyDescent="0.25">
      <c r="A122" s="7" t="s">
        <v>278</v>
      </c>
      <c r="B122" s="8" t="s">
        <v>283</v>
      </c>
      <c r="C122" s="10">
        <v>1</v>
      </c>
      <c r="D122" s="10" t="s">
        <v>32</v>
      </c>
      <c r="E122" s="10" t="s">
        <v>32</v>
      </c>
      <c r="F122" s="18"/>
      <c r="G122" s="10" t="s">
        <v>41</v>
      </c>
      <c r="I122" s="13">
        <f t="shared" si="9"/>
        <v>0</v>
      </c>
      <c r="J122" s="14">
        <f t="shared" si="10"/>
        <v>0</v>
      </c>
      <c r="K122" s="10" t="s">
        <v>56</v>
      </c>
      <c r="L122" s="10" t="s">
        <v>57</v>
      </c>
      <c r="M122" s="15" t="s">
        <v>23</v>
      </c>
      <c r="N122" s="92" t="s">
        <v>24</v>
      </c>
    </row>
    <row r="123" spans="1:14" ht="26.4" x14ac:dyDescent="0.25">
      <c r="A123" s="7" t="s">
        <v>278</v>
      </c>
      <c r="B123" s="8" t="s">
        <v>284</v>
      </c>
      <c r="C123" s="10">
        <v>1</v>
      </c>
      <c r="D123" s="10" t="s">
        <v>32</v>
      </c>
      <c r="E123" s="10" t="s">
        <v>32</v>
      </c>
      <c r="F123" s="18"/>
      <c r="G123" s="43" t="s">
        <v>285</v>
      </c>
      <c r="I123" s="13">
        <f t="shared" si="9"/>
        <v>0</v>
      </c>
      <c r="J123" s="14">
        <f t="shared" si="10"/>
        <v>0</v>
      </c>
      <c r="K123" s="10" t="s">
        <v>136</v>
      </c>
      <c r="L123" s="10" t="s">
        <v>57</v>
      </c>
      <c r="M123" s="15" t="s">
        <v>23</v>
      </c>
      <c r="N123" s="92" t="s">
        <v>24</v>
      </c>
    </row>
    <row r="124" spans="1:14" s="112" customFormat="1" ht="39.6" x14ac:dyDescent="0.25">
      <c r="A124" s="7" t="s">
        <v>278</v>
      </c>
      <c r="B124" s="8" t="s">
        <v>286</v>
      </c>
      <c r="C124" s="10">
        <v>1</v>
      </c>
      <c r="D124" s="10" t="s">
        <v>287</v>
      </c>
      <c r="E124" s="10" t="s">
        <v>132</v>
      </c>
      <c r="F124" s="18">
        <v>29412.639999999999</v>
      </c>
      <c r="G124" s="10" t="s">
        <v>288</v>
      </c>
      <c r="I124" s="13">
        <f t="shared" si="9"/>
        <v>0</v>
      </c>
      <c r="J124" s="14">
        <f t="shared" si="10"/>
        <v>0</v>
      </c>
      <c r="K124" s="10" t="s">
        <v>136</v>
      </c>
      <c r="L124" s="10" t="s">
        <v>57</v>
      </c>
      <c r="M124" s="47" t="s">
        <v>23</v>
      </c>
      <c r="N124" s="47" t="s">
        <v>24</v>
      </c>
    </row>
    <row r="125" spans="1:14" ht="26.4" x14ac:dyDescent="0.25">
      <c r="A125" s="7" t="s">
        <v>278</v>
      </c>
      <c r="B125" s="8" t="s">
        <v>289</v>
      </c>
      <c r="C125" s="10">
        <v>1</v>
      </c>
      <c r="D125" s="10" t="s">
        <v>287</v>
      </c>
      <c r="E125" s="10" t="s">
        <v>132</v>
      </c>
      <c r="F125" s="18">
        <v>32199.27</v>
      </c>
      <c r="G125" s="10" t="s">
        <v>239</v>
      </c>
      <c r="I125" s="13">
        <f t="shared" si="9"/>
        <v>0</v>
      </c>
      <c r="J125" s="14">
        <f t="shared" si="10"/>
        <v>0</v>
      </c>
      <c r="K125" s="10" t="s">
        <v>136</v>
      </c>
      <c r="L125" s="10" t="s">
        <v>57</v>
      </c>
      <c r="M125" s="15" t="s">
        <v>23</v>
      </c>
      <c r="N125" s="15" t="s">
        <v>24</v>
      </c>
    </row>
    <row r="126" spans="1:14" s="33" customFormat="1" ht="26.4" x14ac:dyDescent="0.25">
      <c r="A126" s="7" t="s">
        <v>278</v>
      </c>
      <c r="B126" s="8" t="s">
        <v>290</v>
      </c>
      <c r="C126" s="10">
        <v>1</v>
      </c>
      <c r="D126" s="10" t="s">
        <v>291</v>
      </c>
      <c r="E126" s="10" t="s">
        <v>32</v>
      </c>
      <c r="F126" s="18"/>
      <c r="G126" s="10" t="s">
        <v>260</v>
      </c>
      <c r="I126" s="13">
        <f t="shared" si="9"/>
        <v>0</v>
      </c>
      <c r="J126" s="14">
        <f t="shared" si="10"/>
        <v>0</v>
      </c>
      <c r="K126" s="10" t="s">
        <v>56</v>
      </c>
      <c r="L126" s="10" t="s">
        <v>57</v>
      </c>
      <c r="M126" s="15" t="s">
        <v>23</v>
      </c>
      <c r="N126" s="92" t="s">
        <v>24</v>
      </c>
    </row>
    <row r="127" spans="1:14" s="33" customFormat="1" x14ac:dyDescent="0.25">
      <c r="A127" s="79" t="s">
        <v>44</v>
      </c>
      <c r="B127" s="8"/>
      <c r="C127" s="118">
        <f>SUM(C61:C126)</f>
        <v>66</v>
      </c>
      <c r="D127" s="10"/>
      <c r="E127" s="10"/>
      <c r="F127" s="18"/>
      <c r="G127" s="10"/>
      <c r="H127" s="119">
        <f>SUM(H61:H126)</f>
        <v>0</v>
      </c>
      <c r="I127" s="120">
        <f>SUM(I61:I126)</f>
        <v>0</v>
      </c>
      <c r="J127" s="120">
        <f>SUM(J61:J126)</f>
        <v>0</v>
      </c>
      <c r="K127" s="10"/>
      <c r="L127" s="10"/>
      <c r="M127" s="92"/>
      <c r="N127" s="92"/>
    </row>
    <row r="128" spans="1:14" ht="27.9" customHeight="1" x14ac:dyDescent="0.25">
      <c r="A128" s="325" t="s">
        <v>113</v>
      </c>
      <c r="B128" s="325"/>
      <c r="C128" s="325"/>
      <c r="D128" s="325"/>
      <c r="E128" s="325"/>
      <c r="F128" s="325"/>
      <c r="G128" s="325"/>
      <c r="H128" s="325"/>
      <c r="I128" s="325">
        <f>H128*0.0000280006</f>
        <v>0</v>
      </c>
      <c r="J128" s="325">
        <f>H128*0.00018473</f>
        <v>0</v>
      </c>
      <c r="K128" s="325"/>
      <c r="L128" s="325"/>
      <c r="M128" s="325"/>
      <c r="N128" s="121"/>
    </row>
    <row r="129" spans="1:14" ht="27.9" customHeight="1" x14ac:dyDescent="0.25">
      <c r="A129" s="79" t="s">
        <v>292</v>
      </c>
      <c r="B129" s="122" t="s">
        <v>293</v>
      </c>
      <c r="C129" s="62">
        <v>1</v>
      </c>
      <c r="D129" s="62" t="s">
        <v>132</v>
      </c>
      <c r="E129" s="123"/>
      <c r="F129" s="124" t="s">
        <v>134</v>
      </c>
      <c r="G129" s="123"/>
      <c r="H129" s="123"/>
      <c r="I129" s="123"/>
      <c r="J129" s="123"/>
      <c r="K129" s="123"/>
      <c r="L129" s="123"/>
      <c r="M129" s="123"/>
      <c r="N129" s="125"/>
    </row>
    <row r="130" spans="1:14" ht="27.9" customHeight="1" x14ac:dyDescent="0.25">
      <c r="A130" s="146" t="s">
        <v>294</v>
      </c>
      <c r="B130" s="147" t="s">
        <v>295</v>
      </c>
      <c r="C130" s="148">
        <v>1</v>
      </c>
      <c r="D130" s="148" t="s">
        <v>330</v>
      </c>
      <c r="E130" s="149" t="s">
        <v>32</v>
      </c>
      <c r="F130" s="150"/>
      <c r="G130" s="151"/>
      <c r="H130" s="151"/>
      <c r="I130" s="151"/>
      <c r="J130" s="151"/>
      <c r="K130" s="151"/>
      <c r="L130" s="151"/>
      <c r="M130" s="151"/>
      <c r="N130" s="152"/>
    </row>
    <row r="131" spans="1:14" ht="27.9" customHeight="1" x14ac:dyDescent="0.25">
      <c r="A131" s="79" t="s">
        <v>216</v>
      </c>
      <c r="B131" s="122" t="s">
        <v>219</v>
      </c>
      <c r="C131" s="62">
        <v>1</v>
      </c>
      <c r="D131" s="90" t="s">
        <v>132</v>
      </c>
      <c r="E131" s="123"/>
      <c r="F131" s="124"/>
      <c r="G131" s="123"/>
      <c r="H131" s="123"/>
      <c r="I131" s="123"/>
      <c r="J131" s="123"/>
      <c r="K131" s="123"/>
      <c r="L131" s="123"/>
      <c r="M131" s="123"/>
      <c r="N131" s="125"/>
    </row>
    <row r="132" spans="1:14" ht="15.6" customHeight="1" x14ac:dyDescent="0.25">
      <c r="A132" s="79" t="s">
        <v>297</v>
      </c>
      <c r="B132" s="122" t="s">
        <v>298</v>
      </c>
      <c r="C132" s="62">
        <v>1</v>
      </c>
      <c r="D132" s="62" t="s">
        <v>296</v>
      </c>
      <c r="E132" s="62"/>
      <c r="F132" s="124">
        <v>30000</v>
      </c>
      <c r="G132" s="62"/>
      <c r="H132" s="10"/>
      <c r="I132" s="13"/>
      <c r="J132" s="83"/>
      <c r="K132" s="62"/>
      <c r="L132" s="62" t="s">
        <v>57</v>
      </c>
      <c r="M132" s="125"/>
      <c r="N132" s="125"/>
    </row>
    <row r="133" spans="1:14" x14ac:dyDescent="0.25">
      <c r="A133" s="79" t="s">
        <v>278</v>
      </c>
      <c r="B133" s="122" t="s">
        <v>299</v>
      </c>
      <c r="C133" s="62">
        <v>1</v>
      </c>
      <c r="D133" s="62" t="s">
        <v>18</v>
      </c>
      <c r="E133" s="62"/>
      <c r="F133" s="124"/>
      <c r="G133" s="62"/>
      <c r="H133" s="10"/>
      <c r="I133" s="13"/>
      <c r="J133" s="83"/>
      <c r="K133" s="62"/>
      <c r="L133" s="62"/>
      <c r="M133" s="125"/>
      <c r="N133" s="125"/>
    </row>
    <row r="134" spans="1:14" ht="26.4" x14ac:dyDescent="0.25">
      <c r="A134" s="79" t="s">
        <v>278</v>
      </c>
      <c r="B134" s="122" t="s">
        <v>300</v>
      </c>
      <c r="C134" s="62">
        <v>1</v>
      </c>
      <c r="D134" s="62" t="s">
        <v>18</v>
      </c>
      <c r="E134" s="62"/>
      <c r="F134" s="124"/>
      <c r="G134" s="62"/>
      <c r="H134" s="10"/>
      <c r="I134" s="13"/>
      <c r="J134" s="83"/>
      <c r="K134" s="62"/>
      <c r="L134" s="62"/>
      <c r="M134" s="125"/>
      <c r="N134" s="125"/>
    </row>
    <row r="135" spans="1:14" ht="26.4" x14ac:dyDescent="0.25">
      <c r="A135" s="79" t="s">
        <v>278</v>
      </c>
      <c r="B135" s="122" t="s">
        <v>301</v>
      </c>
      <c r="C135" s="62">
        <v>1</v>
      </c>
      <c r="D135" s="62" t="s">
        <v>18</v>
      </c>
      <c r="E135" s="62"/>
      <c r="F135" s="124"/>
      <c r="G135" s="62"/>
      <c r="H135" s="10"/>
      <c r="I135" s="13"/>
      <c r="J135" s="83"/>
      <c r="K135" s="62"/>
      <c r="L135" s="62"/>
      <c r="M135" s="125"/>
      <c r="N135" s="125"/>
    </row>
    <row r="136" spans="1:14" x14ac:dyDescent="0.25">
      <c r="A136" s="79" t="s">
        <v>278</v>
      </c>
      <c r="B136" s="122" t="s">
        <v>302</v>
      </c>
      <c r="C136" s="62">
        <v>1</v>
      </c>
      <c r="D136" s="62" t="s">
        <v>18</v>
      </c>
      <c r="E136" s="62"/>
      <c r="F136" s="124"/>
      <c r="G136" s="62"/>
      <c r="H136" s="10"/>
      <c r="I136" s="13"/>
      <c r="J136" s="83"/>
      <c r="K136" s="62"/>
      <c r="L136" s="62"/>
      <c r="M136" s="125"/>
      <c r="N136" s="125"/>
    </row>
    <row r="137" spans="1:14" ht="26.4" x14ac:dyDescent="0.25">
      <c r="A137" s="126" t="s">
        <v>278</v>
      </c>
      <c r="B137" s="127" t="s">
        <v>303</v>
      </c>
      <c r="C137" s="62">
        <v>1</v>
      </c>
      <c r="D137" s="62" t="s">
        <v>18</v>
      </c>
      <c r="E137" s="62"/>
      <c r="F137" s="124"/>
      <c r="G137" s="62"/>
      <c r="H137" s="10"/>
      <c r="I137" s="13"/>
      <c r="J137" s="83"/>
      <c r="K137" s="62"/>
      <c r="L137" s="62"/>
      <c r="M137" s="125"/>
      <c r="N137" s="125"/>
    </row>
    <row r="138" spans="1:14" x14ac:dyDescent="0.25">
      <c r="A138" s="79" t="s">
        <v>278</v>
      </c>
      <c r="B138" s="122" t="s">
        <v>304</v>
      </c>
      <c r="C138" s="62">
        <v>1</v>
      </c>
      <c r="D138" s="62" t="s">
        <v>18</v>
      </c>
      <c r="E138" s="62"/>
      <c r="F138" s="124"/>
      <c r="G138" s="62"/>
      <c r="H138" s="10"/>
      <c r="I138" s="13"/>
      <c r="J138" s="83"/>
      <c r="K138" s="62"/>
      <c r="L138" s="62"/>
      <c r="M138" s="125"/>
      <c r="N138" s="125"/>
    </row>
    <row r="139" spans="1:14" x14ac:dyDescent="0.25">
      <c r="A139" s="79" t="s">
        <v>278</v>
      </c>
      <c r="B139" s="122" t="s">
        <v>305</v>
      </c>
      <c r="C139" s="62">
        <v>1</v>
      </c>
      <c r="D139" s="62" t="s">
        <v>18</v>
      </c>
      <c r="E139" s="62"/>
      <c r="F139" s="124"/>
      <c r="G139" s="62"/>
      <c r="H139" s="10"/>
      <c r="I139" s="13"/>
      <c r="J139" s="83"/>
      <c r="K139" s="62"/>
      <c r="L139" s="62"/>
      <c r="M139" s="125"/>
      <c r="N139" s="125"/>
    </row>
    <row r="140" spans="1:14" x14ac:dyDescent="0.25">
      <c r="A140" s="79" t="s">
        <v>278</v>
      </c>
      <c r="B140" s="122" t="s">
        <v>306</v>
      </c>
      <c r="C140" s="62">
        <v>1</v>
      </c>
      <c r="D140" s="62" t="s">
        <v>18</v>
      </c>
      <c r="E140" s="62"/>
      <c r="F140" s="124"/>
      <c r="G140" s="62"/>
      <c r="H140" s="10"/>
      <c r="I140" s="13"/>
      <c r="J140" s="83"/>
      <c r="K140" s="62"/>
      <c r="L140" s="62"/>
      <c r="M140" s="125"/>
      <c r="N140" s="125"/>
    </row>
    <row r="141" spans="1:14" ht="26.4" x14ac:dyDescent="0.25">
      <c r="A141" s="79" t="s">
        <v>278</v>
      </c>
      <c r="B141" s="122" t="s">
        <v>307</v>
      </c>
      <c r="C141" s="62">
        <v>1</v>
      </c>
      <c r="D141" s="62" t="s">
        <v>18</v>
      </c>
      <c r="E141" s="62"/>
      <c r="F141" s="124"/>
      <c r="G141" s="62"/>
      <c r="H141" s="10"/>
      <c r="I141" s="13"/>
      <c r="J141" s="83"/>
      <c r="K141" s="62"/>
      <c r="L141" s="62"/>
      <c r="M141" s="125"/>
      <c r="N141" s="125"/>
    </row>
    <row r="142" spans="1:14" x14ac:dyDescent="0.25">
      <c r="A142" s="79" t="s">
        <v>278</v>
      </c>
      <c r="B142" s="122" t="s">
        <v>308</v>
      </c>
      <c r="C142" s="62">
        <v>1</v>
      </c>
      <c r="D142" s="62" t="s">
        <v>18</v>
      </c>
      <c r="E142" s="62"/>
      <c r="F142" s="124"/>
      <c r="G142" s="62"/>
      <c r="H142" s="10"/>
      <c r="I142" s="13"/>
      <c r="J142" s="83"/>
      <c r="K142" s="62"/>
      <c r="L142" s="62"/>
      <c r="M142" s="125"/>
      <c r="N142" s="125"/>
    </row>
    <row r="145" spans="1:5" ht="18.899999999999999" customHeight="1" x14ac:dyDescent="0.25">
      <c r="A145" s="128" t="s">
        <v>309</v>
      </c>
    </row>
    <row r="146" spans="1:5" ht="22.35" customHeight="1" x14ac:dyDescent="0.25">
      <c r="A146" s="129" t="s">
        <v>310</v>
      </c>
      <c r="B146" s="130"/>
    </row>
    <row r="147" spans="1:5" x14ac:dyDescent="0.25">
      <c r="A147" s="1"/>
    </row>
    <row r="148" spans="1:5" ht="22.35" customHeight="1" x14ac:dyDescent="0.25"/>
    <row r="149" spans="1:5" x14ac:dyDescent="0.25">
      <c r="A149" s="131" t="s">
        <v>311</v>
      </c>
    </row>
    <row r="150" spans="1:5" ht="26.4" x14ac:dyDescent="0.25">
      <c r="A150" s="132" t="s">
        <v>312</v>
      </c>
      <c r="B150" s="133" t="s">
        <v>313</v>
      </c>
      <c r="C150" s="134" t="s">
        <v>8</v>
      </c>
      <c r="D150" s="135" t="s">
        <v>9</v>
      </c>
      <c r="E150" s="135" t="s">
        <v>314</v>
      </c>
    </row>
    <row r="151" spans="1:5" x14ac:dyDescent="0.25">
      <c r="A151" s="121" t="s">
        <v>315</v>
      </c>
      <c r="B151" s="136">
        <f>C9</f>
        <v>6</v>
      </c>
      <c r="C151" s="137">
        <f>H9</f>
        <v>0</v>
      </c>
      <c r="D151" s="138">
        <f>I9</f>
        <v>0</v>
      </c>
      <c r="E151" s="138">
        <f>J9</f>
        <v>0</v>
      </c>
    </row>
    <row r="152" spans="1:5" x14ac:dyDescent="0.25">
      <c r="A152" t="s">
        <v>316</v>
      </c>
      <c r="B152" s="136">
        <f>C127</f>
        <v>66</v>
      </c>
      <c r="C152" s="137">
        <f>H127</f>
        <v>0</v>
      </c>
      <c r="D152" s="138">
        <f>I127</f>
        <v>0</v>
      </c>
      <c r="E152" s="138">
        <f>J127</f>
        <v>0</v>
      </c>
    </row>
    <row r="153" spans="1:5" x14ac:dyDescent="0.25">
      <c r="A153" s="121" t="s">
        <v>317</v>
      </c>
      <c r="B153" s="136">
        <f>C39</f>
        <v>26</v>
      </c>
      <c r="C153" s="137">
        <f>H39</f>
        <v>0</v>
      </c>
      <c r="D153" s="138">
        <f>I39</f>
        <v>0</v>
      </c>
      <c r="E153" s="138">
        <f>J39</f>
        <v>0</v>
      </c>
    </row>
    <row r="154" spans="1:5" x14ac:dyDescent="0.25">
      <c r="A154" s="121" t="s">
        <v>318</v>
      </c>
      <c r="B154" s="136">
        <f>C53</f>
        <v>3</v>
      </c>
      <c r="C154" s="136">
        <f>H53</f>
        <v>0</v>
      </c>
      <c r="D154" s="138">
        <f>I53</f>
        <v>0</v>
      </c>
      <c r="E154" s="138">
        <f>J53</f>
        <v>0</v>
      </c>
    </row>
    <row r="155" spans="1:5" x14ac:dyDescent="0.25">
      <c r="A155" s="139" t="s">
        <v>44</v>
      </c>
      <c r="B155" s="140">
        <f>SUM(B151:B154)</f>
        <v>101</v>
      </c>
      <c r="C155" s="140">
        <f>SUM(C151:C154)</f>
        <v>0</v>
      </c>
      <c r="D155" s="141">
        <f>SUM(D151:D154)</f>
        <v>0</v>
      </c>
      <c r="E155" s="142">
        <f>SUM(E151:E154)</f>
        <v>0</v>
      </c>
    </row>
    <row r="159" spans="1:5" ht="39.6" x14ac:dyDescent="0.25">
      <c r="A159" s="143" t="s">
        <v>319</v>
      </c>
    </row>
    <row r="160" spans="1:5" ht="26.4" x14ac:dyDescent="0.25">
      <c r="A160" s="143" t="s">
        <v>320</v>
      </c>
    </row>
    <row r="161" spans="1:3" ht="26.4" x14ac:dyDescent="0.25">
      <c r="A161" s="143" t="s">
        <v>321</v>
      </c>
    </row>
    <row r="162" spans="1:3" x14ac:dyDescent="0.25">
      <c r="A162" s="143" t="s">
        <v>322</v>
      </c>
    </row>
    <row r="163" spans="1:3" x14ac:dyDescent="0.25">
      <c r="A163" s="143" t="s">
        <v>323</v>
      </c>
    </row>
    <row r="164" spans="1:3" ht="26.4" x14ac:dyDescent="0.25">
      <c r="A164" s="143" t="s">
        <v>324</v>
      </c>
    </row>
    <row r="165" spans="1:3" x14ac:dyDescent="0.25">
      <c r="A165" s="144" t="s">
        <v>325</v>
      </c>
    </row>
    <row r="166" spans="1:3" x14ac:dyDescent="0.25">
      <c r="A166" s="144" t="s">
        <v>326</v>
      </c>
    </row>
    <row r="167" spans="1:3" x14ac:dyDescent="0.25">
      <c r="A167" s="145" t="s">
        <v>327</v>
      </c>
      <c r="B167" s="143" t="s">
        <v>328</v>
      </c>
      <c r="C167" t="s">
        <v>329</v>
      </c>
    </row>
  </sheetData>
  <mergeCells count="7">
    <mergeCell ref="A59:N59"/>
    <mergeCell ref="A128:M128"/>
    <mergeCell ref="A1:N1"/>
    <mergeCell ref="A11:N11"/>
    <mergeCell ref="A40:M40"/>
    <mergeCell ref="A48:N48"/>
    <mergeCell ref="A54:M54"/>
  </mergeCells>
  <hyperlinks>
    <hyperlink ref="A165" r:id="rId1" xr:uid="{00000000-0004-0000-0100-000000000000}"/>
    <hyperlink ref="A166" r:id="rId2" xr:uid="{00000000-0004-0000-0100-000001000000}"/>
    <hyperlink ref="A167" r:id="rId3" xr:uid="{00000000-0004-0000-0100-000002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140" zoomScaleNormal="140" workbookViewId="0">
      <selection activeCell="F10" sqref="F10"/>
    </sheetView>
  </sheetViews>
  <sheetFormatPr defaultColWidth="11.44140625" defaultRowHeight="13.2" x14ac:dyDescent="0.25"/>
  <cols>
    <col min="1" max="1" width="35.33203125" customWidth="1"/>
    <col min="2" max="2" width="39.44140625" customWidth="1"/>
    <col min="3" max="3" width="25.44140625" customWidth="1"/>
  </cols>
  <sheetData>
    <row r="1" spans="1:6" x14ac:dyDescent="0.25">
      <c r="A1" s="2" t="s">
        <v>331</v>
      </c>
      <c r="B1" s="2" t="s">
        <v>332</v>
      </c>
      <c r="C1" s="2"/>
      <c r="D1" s="2" t="s">
        <v>333</v>
      </c>
      <c r="E1" t="s">
        <v>334</v>
      </c>
      <c r="F1" t="s">
        <v>335</v>
      </c>
    </row>
    <row r="2" spans="1:6" x14ac:dyDescent="0.25">
      <c r="A2" s="143" t="s">
        <v>336</v>
      </c>
      <c r="B2" s="145" t="s">
        <v>337</v>
      </c>
      <c r="C2" t="s">
        <v>338</v>
      </c>
      <c r="D2" t="s">
        <v>339</v>
      </c>
      <c r="E2" t="s">
        <v>339</v>
      </c>
    </row>
    <row r="3" spans="1:6" x14ac:dyDescent="0.25">
      <c r="A3" s="143" t="s">
        <v>340</v>
      </c>
      <c r="B3" s="143" t="s">
        <v>341</v>
      </c>
      <c r="C3" t="s">
        <v>342</v>
      </c>
      <c r="D3" t="s">
        <v>339</v>
      </c>
      <c r="E3" t="s">
        <v>339</v>
      </c>
      <c r="F3" t="s">
        <v>339</v>
      </c>
    </row>
    <row r="4" spans="1:6" x14ac:dyDescent="0.25">
      <c r="A4" s="143" t="s">
        <v>343</v>
      </c>
      <c r="B4" t="s">
        <v>344</v>
      </c>
      <c r="C4" t="s">
        <v>345</v>
      </c>
      <c r="D4" t="s">
        <v>339</v>
      </c>
      <c r="F4" t="s">
        <v>339</v>
      </c>
    </row>
    <row r="5" spans="1:6" x14ac:dyDescent="0.25">
      <c r="A5" s="143" t="s">
        <v>346</v>
      </c>
      <c r="B5" s="145" t="s">
        <v>347</v>
      </c>
      <c r="C5" s="143" t="s">
        <v>348</v>
      </c>
      <c r="D5" t="s">
        <v>339</v>
      </c>
      <c r="F5" t="s">
        <v>339</v>
      </c>
    </row>
    <row r="6" spans="1:6" x14ac:dyDescent="0.25">
      <c r="A6" s="143" t="s">
        <v>349</v>
      </c>
      <c r="B6" s="143" t="s">
        <v>350</v>
      </c>
      <c r="C6" s="143" t="s">
        <v>351</v>
      </c>
      <c r="D6" t="s">
        <v>339</v>
      </c>
      <c r="E6" t="s">
        <v>339</v>
      </c>
      <c r="F6" t="s">
        <v>339</v>
      </c>
    </row>
    <row r="7" spans="1:6" x14ac:dyDescent="0.25">
      <c r="A7" s="143" t="s">
        <v>352</v>
      </c>
      <c r="B7" s="143" t="s">
        <v>353</v>
      </c>
      <c r="C7" t="s">
        <v>354</v>
      </c>
      <c r="D7" t="s">
        <v>339</v>
      </c>
      <c r="E7" t="s">
        <v>339</v>
      </c>
      <c r="F7" t="s">
        <v>339</v>
      </c>
    </row>
    <row r="8" spans="1:6" x14ac:dyDescent="0.25">
      <c r="A8" s="143" t="s">
        <v>355</v>
      </c>
      <c r="B8" s="143" t="s">
        <v>356</v>
      </c>
      <c r="C8" t="s">
        <v>357</v>
      </c>
      <c r="D8" t="s">
        <v>339</v>
      </c>
      <c r="E8" t="s">
        <v>339</v>
      </c>
      <c r="F8" t="s">
        <v>339</v>
      </c>
    </row>
    <row r="9" spans="1:6" x14ac:dyDescent="0.25">
      <c r="A9" s="143" t="s">
        <v>358</v>
      </c>
      <c r="B9" s="145" t="s">
        <v>359</v>
      </c>
      <c r="C9" t="s">
        <v>360</v>
      </c>
      <c r="D9" t="s">
        <v>339</v>
      </c>
      <c r="E9" t="s">
        <v>339</v>
      </c>
      <c r="F9" t="s">
        <v>339</v>
      </c>
    </row>
    <row r="10" spans="1:6" x14ac:dyDescent="0.25">
      <c r="A10" s="143" t="s">
        <v>361</v>
      </c>
      <c r="D10" t="s">
        <v>362</v>
      </c>
    </row>
    <row r="11" spans="1:6" x14ac:dyDescent="0.25">
      <c r="A11" s="143" t="s">
        <v>363</v>
      </c>
      <c r="D11" t="s">
        <v>362</v>
      </c>
    </row>
    <row r="12" spans="1:6" x14ac:dyDescent="0.25">
      <c r="A12" s="143" t="s">
        <v>364</v>
      </c>
      <c r="D12" t="s">
        <v>362</v>
      </c>
    </row>
    <row r="13" spans="1:6" x14ac:dyDescent="0.25">
      <c r="A13" s="143" t="s">
        <v>191</v>
      </c>
      <c r="B13" s="143" t="s">
        <v>365</v>
      </c>
      <c r="D13" t="s">
        <v>362</v>
      </c>
    </row>
    <row r="14" spans="1:6" x14ac:dyDescent="0.25">
      <c r="A14" s="143" t="s">
        <v>366</v>
      </c>
      <c r="B14" s="143" t="s">
        <v>367</v>
      </c>
      <c r="D14" t="s">
        <v>362</v>
      </c>
    </row>
    <row r="15" spans="1:6" x14ac:dyDescent="0.25">
      <c r="A15" s="143" t="s">
        <v>368</v>
      </c>
      <c r="D15" t="s">
        <v>362</v>
      </c>
    </row>
    <row r="16" spans="1:6" x14ac:dyDescent="0.25">
      <c r="A16" s="143" t="s">
        <v>369</v>
      </c>
      <c r="B16" s="143" t="s">
        <v>324</v>
      </c>
      <c r="C16" t="s">
        <v>370</v>
      </c>
      <c r="D16" t="s">
        <v>339</v>
      </c>
    </row>
    <row r="17" spans="1:6" x14ac:dyDescent="0.25">
      <c r="A17" s="143" t="s">
        <v>371</v>
      </c>
      <c r="D17" t="s">
        <v>362</v>
      </c>
    </row>
    <row r="18" spans="1:6" x14ac:dyDescent="0.25">
      <c r="A18" s="143" t="s">
        <v>372</v>
      </c>
      <c r="B18" s="143" t="s">
        <v>373</v>
      </c>
      <c r="D18" t="s">
        <v>362</v>
      </c>
    </row>
    <row r="19" spans="1:6" x14ac:dyDescent="0.25">
      <c r="D19" t="s">
        <v>362</v>
      </c>
    </row>
    <row r="20" spans="1:6" x14ac:dyDescent="0.25">
      <c r="A20" s="153" t="s">
        <v>374</v>
      </c>
      <c r="B20" s="153" t="s">
        <v>375</v>
      </c>
      <c r="C20" s="153" t="s">
        <v>376</v>
      </c>
      <c r="D20" t="s">
        <v>339</v>
      </c>
      <c r="E20" s="154" t="s">
        <v>377</v>
      </c>
      <c r="F20" s="112"/>
    </row>
    <row r="21" spans="1:6" x14ac:dyDescent="0.25">
      <c r="C21" s="155" t="s">
        <v>378</v>
      </c>
      <c r="D21" t="s">
        <v>362</v>
      </c>
    </row>
    <row r="23" spans="1:6" x14ac:dyDescent="0.25">
      <c r="A23" t="s">
        <v>379</v>
      </c>
      <c r="B23" s="144" t="s">
        <v>380</v>
      </c>
    </row>
    <row r="25" spans="1:6" x14ac:dyDescent="0.25">
      <c r="A25" s="153" t="s">
        <v>381</v>
      </c>
      <c r="B25" s="153"/>
      <c r="C25" s="155" t="s">
        <v>382</v>
      </c>
      <c r="D25" t="s">
        <v>339</v>
      </c>
    </row>
  </sheetData>
  <autoFilter ref="A1:D18" xr:uid="{00000000-0009-0000-0000-000002000000}"/>
  <hyperlinks>
    <hyperlink ref="B2" r:id="rId1" xr:uid="{00000000-0004-0000-0200-000000000000}"/>
    <hyperlink ref="B5" r:id="rId2" xr:uid="{00000000-0004-0000-0200-000001000000}"/>
    <hyperlink ref="B9" r:id="rId3" xr:uid="{00000000-0004-0000-0200-000002000000}"/>
    <hyperlink ref="E20" r:id="rId4" xr:uid="{00000000-0004-0000-0200-000003000000}"/>
    <hyperlink ref="C21" r:id="rId5" xr:uid="{00000000-0004-0000-0200-000004000000}"/>
    <hyperlink ref="B23" r:id="rId6" xr:uid="{00000000-0004-0000-0200-000005000000}"/>
    <hyperlink ref="C25" r:id="rId7" xr:uid="{00000000-0004-0000-0200-000006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158"/>
  <sheetViews>
    <sheetView topLeftCell="A130" zoomScale="140" zoomScaleNormal="140" workbookViewId="0">
      <selection activeCell="H3" sqref="H3"/>
    </sheetView>
  </sheetViews>
  <sheetFormatPr defaultColWidth="11.44140625" defaultRowHeight="13.2" x14ac:dyDescent="0.25"/>
  <cols>
    <col min="1" max="1" width="27" customWidth="1"/>
    <col min="2" max="2" width="18.6640625" customWidth="1"/>
    <col min="3" max="3" width="10" customWidth="1"/>
    <col min="4" max="4" width="15.88671875" customWidth="1"/>
    <col min="5" max="5" width="16.6640625" customWidth="1"/>
    <col min="6" max="6" width="17.44140625" customWidth="1"/>
    <col min="7" max="7" width="12.33203125" customWidth="1"/>
    <col min="8" max="8" width="11.109375" customWidth="1"/>
    <col min="9" max="9" width="11.88671875" customWidth="1"/>
    <col min="10" max="10" width="11" customWidth="1"/>
    <col min="11" max="11" width="11.33203125" customWidth="1"/>
    <col min="12" max="12" width="12.6640625" customWidth="1"/>
    <col min="13" max="13" width="11.6640625" customWidth="1"/>
    <col min="14" max="14" width="12.44140625" customWidth="1"/>
    <col min="16" max="16" width="15.109375" customWidth="1"/>
    <col min="17" max="17" width="14.109375" customWidth="1"/>
  </cols>
  <sheetData>
    <row r="1" spans="1:18" ht="21" x14ac:dyDescent="0.4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8" ht="39.6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4" t="s">
        <v>13</v>
      </c>
      <c r="N2" s="4" t="s">
        <v>14</v>
      </c>
      <c r="O2" s="5" t="s">
        <v>15</v>
      </c>
      <c r="P2" s="6"/>
      <c r="Q2" s="6"/>
    </row>
    <row r="3" spans="1:18" ht="26.4" x14ac:dyDescent="0.25">
      <c r="A3" s="79" t="s">
        <v>16</v>
      </c>
      <c r="B3" s="122" t="s">
        <v>17</v>
      </c>
      <c r="C3" s="156">
        <v>1</v>
      </c>
      <c r="D3" s="10" t="s">
        <v>18</v>
      </c>
      <c r="E3" s="62" t="s">
        <v>19</v>
      </c>
      <c r="F3" s="4"/>
      <c r="G3" s="156" t="s">
        <v>20</v>
      </c>
      <c r="H3" s="12">
        <v>126327</v>
      </c>
      <c r="I3" s="13">
        <f>H3*0.0000280006</f>
        <v>3.5372317961999999</v>
      </c>
      <c r="J3" s="83">
        <f t="shared" ref="J3:J8" si="0">H3*0.00018473</f>
        <v>23.336386709999999</v>
      </c>
      <c r="K3" s="62" t="s">
        <v>21</v>
      </c>
      <c r="L3" s="62" t="s">
        <v>22</v>
      </c>
      <c r="M3" s="92" t="s">
        <v>23</v>
      </c>
      <c r="N3" s="92" t="s">
        <v>24</v>
      </c>
      <c r="P3" s="16"/>
      <c r="R3" s="17"/>
    </row>
    <row r="4" spans="1:18" ht="26.4" x14ac:dyDescent="0.25">
      <c r="A4" s="79" t="s">
        <v>16</v>
      </c>
      <c r="B4" s="122" t="s">
        <v>25</v>
      </c>
      <c r="C4" s="156">
        <v>1</v>
      </c>
      <c r="D4" s="10" t="s">
        <v>18</v>
      </c>
      <c r="E4" s="62" t="s">
        <v>19</v>
      </c>
      <c r="F4" s="4"/>
      <c r="G4" s="156" t="s">
        <v>20</v>
      </c>
      <c r="H4" s="12">
        <v>258545</v>
      </c>
      <c r="I4" s="13">
        <f>H4*0.0000280006</f>
        <v>7.239415127</v>
      </c>
      <c r="J4" s="83">
        <f t="shared" si="0"/>
        <v>47.761017850000002</v>
      </c>
      <c r="K4" s="62" t="s">
        <v>21</v>
      </c>
      <c r="L4" s="62" t="s">
        <v>22</v>
      </c>
      <c r="M4" s="92" t="s">
        <v>23</v>
      </c>
      <c r="N4" s="92" t="s">
        <v>24</v>
      </c>
    </row>
    <row r="5" spans="1:18" ht="26.4" x14ac:dyDescent="0.25">
      <c r="A5" s="7" t="s">
        <v>26</v>
      </c>
      <c r="B5" s="8" t="s">
        <v>27</v>
      </c>
      <c r="C5" s="10">
        <v>1</v>
      </c>
      <c r="D5" s="10" t="s">
        <v>18</v>
      </c>
      <c r="E5" s="10" t="s">
        <v>19</v>
      </c>
      <c r="F5" s="18"/>
      <c r="G5" s="19" t="s">
        <v>28</v>
      </c>
      <c r="H5" s="157">
        <v>108000</v>
      </c>
      <c r="I5" s="13">
        <f>H5*0.0000280006</f>
        <v>3.0240648000000001</v>
      </c>
      <c r="J5" s="83">
        <f t="shared" si="0"/>
        <v>19.950839999999999</v>
      </c>
      <c r="K5" s="10" t="s">
        <v>21</v>
      </c>
      <c r="L5" s="10" t="s">
        <v>29</v>
      </c>
      <c r="M5" s="92" t="s">
        <v>23</v>
      </c>
      <c r="N5" s="92" t="s">
        <v>24</v>
      </c>
    </row>
    <row r="6" spans="1:18" ht="25.35" customHeight="1" x14ac:dyDescent="0.25">
      <c r="A6" s="7" t="s">
        <v>30</v>
      </c>
      <c r="B6" s="8" t="s">
        <v>31</v>
      </c>
      <c r="C6" s="10">
        <v>1</v>
      </c>
      <c r="D6" s="10" t="s">
        <v>18</v>
      </c>
      <c r="E6" s="10" t="s">
        <v>32</v>
      </c>
      <c r="F6" s="18"/>
      <c r="G6" s="21" t="s">
        <v>33</v>
      </c>
      <c r="H6" s="157">
        <f>22215/4*12</f>
        <v>66645</v>
      </c>
      <c r="I6" s="13">
        <f>H6*0.0000280006</f>
        <v>1.8660999870000001</v>
      </c>
      <c r="J6" s="83">
        <f t="shared" si="0"/>
        <v>12.311330850000001</v>
      </c>
      <c r="K6" s="62" t="s">
        <v>21</v>
      </c>
      <c r="L6" s="62" t="s">
        <v>29</v>
      </c>
      <c r="M6" s="92" t="s">
        <v>23</v>
      </c>
      <c r="N6" s="92" t="s">
        <v>24</v>
      </c>
    </row>
    <row r="7" spans="1:18" ht="39.6" x14ac:dyDescent="0.25">
      <c r="A7" s="7" t="s">
        <v>34</v>
      </c>
      <c r="B7" s="8" t="s">
        <v>35</v>
      </c>
      <c r="C7" s="10">
        <v>1</v>
      </c>
      <c r="D7" s="10" t="s">
        <v>18</v>
      </c>
      <c r="E7" s="10" t="s">
        <v>19</v>
      </c>
      <c r="F7" s="18"/>
      <c r="G7" s="22" t="s">
        <v>36</v>
      </c>
      <c r="H7" s="23">
        <v>49322</v>
      </c>
      <c r="I7" s="13">
        <f>H7*0.0000280006</f>
        <v>1.3810455932000001</v>
      </c>
      <c r="J7" s="83">
        <f t="shared" si="0"/>
        <v>9.1112530599999992</v>
      </c>
      <c r="K7" s="62" t="s">
        <v>21</v>
      </c>
      <c r="L7" s="62" t="s">
        <v>22</v>
      </c>
      <c r="M7" s="92" t="s">
        <v>23</v>
      </c>
      <c r="N7" s="92" t="s">
        <v>24</v>
      </c>
    </row>
    <row r="8" spans="1:18" ht="38.85" customHeight="1" x14ac:dyDescent="0.25">
      <c r="A8" s="79" t="s">
        <v>37</v>
      </c>
      <c r="B8" s="122" t="s">
        <v>38</v>
      </c>
      <c r="C8" s="62">
        <v>1</v>
      </c>
      <c r="D8" s="10" t="s">
        <v>39</v>
      </c>
      <c r="E8" s="90" t="s">
        <v>40</v>
      </c>
      <c r="F8" s="124"/>
      <c r="G8" s="62" t="s">
        <v>41</v>
      </c>
      <c r="H8" s="23" t="s">
        <v>383</v>
      </c>
      <c r="I8" s="83" t="e">
        <f>(H8*$P$3)/1000</f>
        <v>#VALUE!</v>
      </c>
      <c r="J8" s="83" t="e">
        <f t="shared" si="0"/>
        <v>#VALUE!</v>
      </c>
      <c r="K8" s="10" t="s">
        <v>384</v>
      </c>
      <c r="L8" s="62" t="s">
        <v>385</v>
      </c>
      <c r="M8" s="92" t="s">
        <v>23</v>
      </c>
      <c r="N8" s="92" t="s">
        <v>24</v>
      </c>
    </row>
    <row r="9" spans="1:18" x14ac:dyDescent="0.25">
      <c r="A9" s="59" t="s">
        <v>44</v>
      </c>
      <c r="B9" s="158"/>
      <c r="C9" s="159">
        <f>SUM(C3:C8)</f>
        <v>6</v>
      </c>
      <c r="D9" s="28"/>
      <c r="E9" s="160"/>
      <c r="F9" s="161"/>
      <c r="G9" s="160"/>
      <c r="H9" s="162">
        <f>SUM(H3:H8)</f>
        <v>608839</v>
      </c>
      <c r="I9" s="31" t="e">
        <f>SUM(I3:I8)</f>
        <v>#VALUE!</v>
      </c>
      <c r="J9" s="31" t="e">
        <f>SUM(J3:J8)</f>
        <v>#VALUE!</v>
      </c>
      <c r="K9" s="28"/>
      <c r="L9" s="160"/>
      <c r="M9" s="163"/>
      <c r="N9" s="163"/>
    </row>
    <row r="10" spans="1:18" x14ac:dyDescent="0.25">
      <c r="F10" s="78"/>
      <c r="O10" s="6"/>
    </row>
    <row r="11" spans="1:18" ht="21" x14ac:dyDescent="0.4">
      <c r="A11" s="324" t="s">
        <v>45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</row>
    <row r="12" spans="1:18" ht="39.6" x14ac:dyDescent="0.25">
      <c r="A12" s="3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3" t="s">
        <v>8</v>
      </c>
      <c r="I12" s="4" t="s">
        <v>9</v>
      </c>
      <c r="J12" s="4" t="s">
        <v>10</v>
      </c>
      <c r="K12" s="3" t="s">
        <v>11</v>
      </c>
      <c r="L12" s="3" t="s">
        <v>12</v>
      </c>
      <c r="M12" s="4" t="s">
        <v>13</v>
      </c>
      <c r="N12" s="4" t="s">
        <v>14</v>
      </c>
      <c r="O12" s="5" t="s">
        <v>15</v>
      </c>
    </row>
    <row r="13" spans="1:18" ht="52.8" x14ac:dyDescent="0.25">
      <c r="A13" s="79" t="s">
        <v>46</v>
      </c>
      <c r="B13" s="60" t="s">
        <v>47</v>
      </c>
      <c r="C13" s="164">
        <v>1</v>
      </c>
      <c r="D13" s="62" t="s">
        <v>48</v>
      </c>
      <c r="E13" s="62" t="s">
        <v>48</v>
      </c>
      <c r="F13" s="165">
        <v>16825</v>
      </c>
      <c r="G13" s="63" t="s">
        <v>49</v>
      </c>
      <c r="H13" s="166">
        <v>306000</v>
      </c>
      <c r="I13" s="13">
        <f t="shared" ref="I13:I22" si="1">H13*0.0000280006</f>
        <v>8.5681836000000011</v>
      </c>
      <c r="J13" s="83">
        <f t="shared" ref="J13:J22" si="2">H13*0.00018473</f>
        <v>56.527380000000001</v>
      </c>
      <c r="K13" s="62" t="s">
        <v>29</v>
      </c>
      <c r="L13" s="62" t="s">
        <v>29</v>
      </c>
      <c r="M13" s="62" t="s">
        <v>50</v>
      </c>
      <c r="N13" s="167" t="s">
        <v>51</v>
      </c>
    </row>
    <row r="14" spans="1:18" ht="39.6" x14ac:dyDescent="0.25">
      <c r="A14" s="79" t="s">
        <v>46</v>
      </c>
      <c r="B14" s="60" t="s">
        <v>386</v>
      </c>
      <c r="C14" s="164">
        <v>1</v>
      </c>
      <c r="D14" s="62" t="s">
        <v>48</v>
      </c>
      <c r="E14" s="62" t="s">
        <v>48</v>
      </c>
      <c r="F14" s="165">
        <v>16825</v>
      </c>
      <c r="G14" s="63" t="s">
        <v>49</v>
      </c>
      <c r="H14" s="166">
        <v>172800</v>
      </c>
      <c r="I14" s="13">
        <f t="shared" si="1"/>
        <v>4.8385036800000005</v>
      </c>
      <c r="J14" s="83">
        <f t="shared" si="2"/>
        <v>31.921344000000001</v>
      </c>
      <c r="K14" s="62" t="s">
        <v>29</v>
      </c>
      <c r="L14" s="62" t="s">
        <v>29</v>
      </c>
      <c r="M14" s="62" t="s">
        <v>50</v>
      </c>
      <c r="N14" s="167" t="s">
        <v>53</v>
      </c>
    </row>
    <row r="15" spans="1:18" ht="24.15" customHeight="1" x14ac:dyDescent="0.25">
      <c r="A15" s="168" t="s">
        <v>54</v>
      </c>
      <c r="B15" s="60" t="s">
        <v>55</v>
      </c>
      <c r="C15" s="164">
        <v>1</v>
      </c>
      <c r="D15" s="62" t="s">
        <v>32</v>
      </c>
      <c r="E15" s="90" t="s">
        <v>32</v>
      </c>
      <c r="F15" s="124"/>
      <c r="G15" s="169">
        <v>41030</v>
      </c>
      <c r="H15" s="12">
        <v>516417</v>
      </c>
      <c r="I15" s="13">
        <f t="shared" si="1"/>
        <v>14.459985850200001</v>
      </c>
      <c r="J15" s="83">
        <f t="shared" si="2"/>
        <v>95.397712409999997</v>
      </c>
      <c r="K15" s="62" t="s">
        <v>56</v>
      </c>
      <c r="L15" s="62" t="s">
        <v>57</v>
      </c>
      <c r="M15" s="92" t="s">
        <v>23</v>
      </c>
      <c r="N15" s="92" t="s">
        <v>24</v>
      </c>
    </row>
    <row r="16" spans="1:18" ht="26.4" x14ac:dyDescent="0.25">
      <c r="A16" s="168" t="s">
        <v>58</v>
      </c>
      <c r="B16" s="60" t="s">
        <v>59</v>
      </c>
      <c r="C16" s="164">
        <v>1</v>
      </c>
      <c r="D16" s="62" t="s">
        <v>32</v>
      </c>
      <c r="E16" s="90" t="s">
        <v>32</v>
      </c>
      <c r="F16" s="124"/>
      <c r="G16" s="169">
        <v>41030</v>
      </c>
      <c r="H16" s="12">
        <v>314032</v>
      </c>
      <c r="I16" s="13">
        <f t="shared" si="1"/>
        <v>8.7930844191999995</v>
      </c>
      <c r="J16" s="83">
        <f t="shared" si="2"/>
        <v>58.01113136</v>
      </c>
      <c r="K16" s="62" t="s">
        <v>56</v>
      </c>
      <c r="L16" s="62" t="s">
        <v>57</v>
      </c>
      <c r="M16" s="92" t="s">
        <v>23</v>
      </c>
      <c r="N16" s="92" t="s">
        <v>24</v>
      </c>
    </row>
    <row r="17" spans="1:14" ht="26.4" x14ac:dyDescent="0.25">
      <c r="A17" s="168" t="s">
        <v>60</v>
      </c>
      <c r="B17" s="60" t="s">
        <v>61</v>
      </c>
      <c r="C17" s="164">
        <v>1</v>
      </c>
      <c r="D17" s="62" t="s">
        <v>18</v>
      </c>
      <c r="E17" s="90" t="s">
        <v>62</v>
      </c>
      <c r="F17" s="124"/>
      <c r="G17" s="169" t="s">
        <v>63</v>
      </c>
      <c r="H17" s="12">
        <v>139123</v>
      </c>
      <c r="I17" s="13">
        <f t="shared" si="1"/>
        <v>3.8955274738000001</v>
      </c>
      <c r="J17" s="83">
        <f t="shared" si="2"/>
        <v>25.700191790000002</v>
      </c>
      <c r="K17" s="62" t="s">
        <v>56</v>
      </c>
      <c r="L17" s="62" t="s">
        <v>57</v>
      </c>
      <c r="M17" s="92" t="s">
        <v>23</v>
      </c>
      <c r="N17" s="92" t="s">
        <v>24</v>
      </c>
    </row>
    <row r="18" spans="1:14" ht="26.4" x14ac:dyDescent="0.25">
      <c r="A18" s="168" t="s">
        <v>64</v>
      </c>
      <c r="B18" s="60" t="s">
        <v>65</v>
      </c>
      <c r="C18" s="164">
        <v>1</v>
      </c>
      <c r="D18" s="62" t="s">
        <v>18</v>
      </c>
      <c r="E18" s="62" t="s">
        <v>62</v>
      </c>
      <c r="F18" s="124"/>
      <c r="G18" s="169" t="s">
        <v>66</v>
      </c>
      <c r="H18" s="12">
        <v>183060</v>
      </c>
      <c r="I18" s="13">
        <f t="shared" si="1"/>
        <v>5.125789836</v>
      </c>
      <c r="J18" s="83">
        <f t="shared" si="2"/>
        <v>33.816673800000004</v>
      </c>
      <c r="K18" s="62" t="s">
        <v>21</v>
      </c>
      <c r="L18" s="62" t="s">
        <v>29</v>
      </c>
      <c r="M18" s="92" t="s">
        <v>23</v>
      </c>
      <c r="N18" s="92" t="s">
        <v>24</v>
      </c>
    </row>
    <row r="19" spans="1:14" ht="26.4" x14ac:dyDescent="0.25">
      <c r="A19" s="168" t="s">
        <v>74</v>
      </c>
      <c r="B19" s="60" t="s">
        <v>75</v>
      </c>
      <c r="C19" s="164">
        <v>1</v>
      </c>
      <c r="D19" s="62" t="s">
        <v>18</v>
      </c>
      <c r="E19" s="62" t="s">
        <v>19</v>
      </c>
      <c r="F19" s="124"/>
      <c r="G19" s="169" t="s">
        <v>76</v>
      </c>
      <c r="H19" s="12">
        <v>531357</v>
      </c>
      <c r="I19" s="13">
        <f t="shared" si="1"/>
        <v>14.878314814200001</v>
      </c>
      <c r="J19" s="83">
        <f t="shared" si="2"/>
        <v>98.157578610000002</v>
      </c>
      <c r="K19" s="62" t="s">
        <v>21</v>
      </c>
      <c r="L19" s="62" t="s">
        <v>29</v>
      </c>
      <c r="M19" s="92" t="s">
        <v>23</v>
      </c>
      <c r="N19" s="92" t="s">
        <v>24</v>
      </c>
    </row>
    <row r="20" spans="1:14" ht="26.4" x14ac:dyDescent="0.25">
      <c r="A20" s="42" t="s">
        <v>74</v>
      </c>
      <c r="B20" s="37" t="s">
        <v>77</v>
      </c>
      <c r="C20" s="38">
        <v>1</v>
      </c>
      <c r="D20" s="10" t="s">
        <v>18</v>
      </c>
      <c r="E20" s="10" t="s">
        <v>19</v>
      </c>
      <c r="F20" s="18"/>
      <c r="G20" s="43" t="s">
        <v>78</v>
      </c>
      <c r="H20" s="12">
        <v>94500</v>
      </c>
      <c r="I20" s="13">
        <f t="shared" si="1"/>
        <v>2.6460566999999999</v>
      </c>
      <c r="J20" s="83">
        <f t="shared" si="2"/>
        <v>17.456985</v>
      </c>
      <c r="K20" s="62" t="s">
        <v>21</v>
      </c>
      <c r="L20" s="62" t="s">
        <v>29</v>
      </c>
      <c r="M20" s="92" t="s">
        <v>23</v>
      </c>
      <c r="N20" s="92" t="s">
        <v>24</v>
      </c>
    </row>
    <row r="21" spans="1:14" ht="26.4" x14ac:dyDescent="0.25">
      <c r="A21" s="168" t="s">
        <v>79</v>
      </c>
      <c r="B21" s="60" t="s">
        <v>80</v>
      </c>
      <c r="C21" s="164">
        <v>1</v>
      </c>
      <c r="D21" s="62" t="s">
        <v>18</v>
      </c>
      <c r="E21" s="62" t="s">
        <v>32</v>
      </c>
      <c r="F21" s="124"/>
      <c r="G21" s="169" t="s">
        <v>81</v>
      </c>
      <c r="H21" s="12">
        <v>322132</v>
      </c>
      <c r="I21" s="13">
        <f t="shared" si="1"/>
        <v>9.0198892792000009</v>
      </c>
      <c r="J21" s="83">
        <f t="shared" si="2"/>
        <v>59.507444360000001</v>
      </c>
      <c r="K21" s="62" t="s">
        <v>21</v>
      </c>
      <c r="L21" s="62" t="s">
        <v>29</v>
      </c>
      <c r="M21" s="10" t="s">
        <v>82</v>
      </c>
      <c r="N21" s="41" t="s">
        <v>83</v>
      </c>
    </row>
    <row r="22" spans="1:14" ht="26.4" x14ac:dyDescent="0.25">
      <c r="A22" s="79" t="s">
        <v>84</v>
      </c>
      <c r="B22" s="60" t="s">
        <v>85</v>
      </c>
      <c r="C22" s="164">
        <v>1</v>
      </c>
      <c r="D22" s="62" t="s">
        <v>48</v>
      </c>
      <c r="E22" s="62" t="s">
        <v>48</v>
      </c>
      <c r="F22" s="165">
        <v>18345</v>
      </c>
      <c r="G22" s="40" t="s">
        <v>86</v>
      </c>
      <c r="H22" s="12">
        <v>260000</v>
      </c>
      <c r="I22" s="13">
        <f t="shared" si="1"/>
        <v>7.2801559999999998</v>
      </c>
      <c r="J22" s="83">
        <f t="shared" si="2"/>
        <v>48.029800000000002</v>
      </c>
      <c r="K22" s="62" t="s">
        <v>29</v>
      </c>
      <c r="L22" s="62" t="s">
        <v>29</v>
      </c>
      <c r="M22" s="66" t="s">
        <v>23</v>
      </c>
      <c r="N22" s="62" t="s">
        <v>24</v>
      </c>
    </row>
    <row r="23" spans="1:14" x14ac:dyDescent="0.25">
      <c r="A23" s="170" t="s">
        <v>317</v>
      </c>
      <c r="B23" s="171" t="s">
        <v>90</v>
      </c>
      <c r="C23" s="172">
        <v>1</v>
      </c>
      <c r="D23" s="173" t="s">
        <v>91</v>
      </c>
      <c r="E23" s="173"/>
      <c r="F23" s="174"/>
      <c r="G23" s="175"/>
      <c r="H23" s="176"/>
      <c r="I23" s="177"/>
      <c r="J23" s="178"/>
      <c r="K23" s="179"/>
      <c r="L23" s="179"/>
      <c r="M23" s="180"/>
      <c r="N23" s="179"/>
    </row>
    <row r="24" spans="1:14" ht="26.4" x14ac:dyDescent="0.25">
      <c r="A24" s="79" t="s">
        <v>92</v>
      </c>
      <c r="B24" s="60" t="s">
        <v>93</v>
      </c>
      <c r="C24" s="164">
        <v>1</v>
      </c>
      <c r="D24" s="101" t="s">
        <v>18</v>
      </c>
      <c r="E24" s="62" t="s">
        <v>19</v>
      </c>
      <c r="F24" s="125"/>
      <c r="G24" s="169" t="s">
        <v>94</v>
      </c>
      <c r="H24" s="20">
        <v>246343</v>
      </c>
      <c r="I24" s="13">
        <f>H24*0.0000280006</f>
        <v>6.8977518058000005</v>
      </c>
      <c r="J24" s="83">
        <f>H24*0.00018473</f>
        <v>45.506942389999999</v>
      </c>
      <c r="K24" s="62" t="s">
        <v>21</v>
      </c>
      <c r="L24" s="62" t="s">
        <v>29</v>
      </c>
      <c r="M24" s="66" t="s">
        <v>23</v>
      </c>
      <c r="N24" s="67" t="s">
        <v>24</v>
      </c>
    </row>
    <row r="25" spans="1:14" ht="26.4" x14ac:dyDescent="0.25">
      <c r="A25" s="79" t="s">
        <v>92</v>
      </c>
      <c r="B25" s="60" t="s">
        <v>95</v>
      </c>
      <c r="C25" s="164">
        <v>1</v>
      </c>
      <c r="D25" s="101" t="s">
        <v>18</v>
      </c>
      <c r="E25" s="62" t="s">
        <v>19</v>
      </c>
      <c r="F25" s="125"/>
      <c r="G25" s="169" t="s">
        <v>96</v>
      </c>
      <c r="H25" s="20">
        <v>67742</v>
      </c>
      <c r="I25" s="13">
        <f>H25*0.0000280006</f>
        <v>1.8968166452000002</v>
      </c>
      <c r="J25" s="83">
        <f>H25*0.00018473</f>
        <v>12.51397966</v>
      </c>
      <c r="K25" s="62" t="s">
        <v>21</v>
      </c>
      <c r="L25" s="62" t="s">
        <v>29</v>
      </c>
      <c r="M25" s="66" t="s">
        <v>23</v>
      </c>
      <c r="N25" s="67" t="s">
        <v>24</v>
      </c>
    </row>
    <row r="26" spans="1:14" x14ac:dyDescent="0.25">
      <c r="A26" s="170" t="s">
        <v>99</v>
      </c>
      <c r="B26" s="171" t="s">
        <v>100</v>
      </c>
      <c r="C26" s="172">
        <v>1</v>
      </c>
      <c r="D26" s="173" t="s">
        <v>91</v>
      </c>
      <c r="E26" s="173"/>
      <c r="F26" s="181"/>
      <c r="G26" s="182"/>
      <c r="H26" s="183"/>
      <c r="I26" s="177"/>
      <c r="J26" s="178"/>
      <c r="K26" s="179" t="s">
        <v>101</v>
      </c>
      <c r="L26" s="179" t="s">
        <v>57</v>
      </c>
      <c r="M26" s="180" t="s">
        <v>23</v>
      </c>
      <c r="N26" s="184" t="s">
        <v>24</v>
      </c>
    </row>
    <row r="27" spans="1:14" x14ac:dyDescent="0.25">
      <c r="A27" s="170" t="s">
        <v>99</v>
      </c>
      <c r="B27" s="171" t="s">
        <v>387</v>
      </c>
      <c r="C27" s="172">
        <v>1</v>
      </c>
      <c r="D27" s="173" t="s">
        <v>91</v>
      </c>
      <c r="E27" s="173"/>
      <c r="F27" s="181"/>
      <c r="G27" s="182"/>
      <c r="H27" s="183"/>
      <c r="I27" s="177"/>
      <c r="J27" s="178"/>
      <c r="K27" s="179" t="s">
        <v>101</v>
      </c>
      <c r="L27" s="179" t="s">
        <v>57</v>
      </c>
      <c r="M27" s="180" t="s">
        <v>23</v>
      </c>
      <c r="N27" s="184" t="s">
        <v>24</v>
      </c>
    </row>
    <row r="28" spans="1:14" ht="26.4" x14ac:dyDescent="0.25">
      <c r="A28" s="170" t="s">
        <v>99</v>
      </c>
      <c r="B28" s="171" t="s">
        <v>103</v>
      </c>
      <c r="C28" s="172">
        <v>1</v>
      </c>
      <c r="D28" s="173" t="s">
        <v>91</v>
      </c>
      <c r="E28" s="173"/>
      <c r="F28" s="181"/>
      <c r="G28" s="182"/>
      <c r="H28" s="183"/>
      <c r="I28" s="177"/>
      <c r="J28" s="178"/>
      <c r="K28" s="179" t="s">
        <v>101</v>
      </c>
      <c r="L28" s="179" t="s">
        <v>57</v>
      </c>
      <c r="M28" s="180" t="s">
        <v>23</v>
      </c>
      <c r="N28" s="184" t="s">
        <v>24</v>
      </c>
    </row>
    <row r="29" spans="1:14" x14ac:dyDescent="0.25">
      <c r="A29" s="170" t="s">
        <v>104</v>
      </c>
      <c r="B29" s="171" t="s">
        <v>105</v>
      </c>
      <c r="C29" s="172">
        <v>1</v>
      </c>
      <c r="D29" s="173"/>
      <c r="E29" s="173"/>
      <c r="F29" s="181"/>
      <c r="G29" s="182"/>
      <c r="H29" s="183"/>
      <c r="I29" s="177"/>
      <c r="J29" s="178"/>
      <c r="K29" s="179"/>
      <c r="L29" s="179"/>
      <c r="M29" s="180"/>
      <c r="N29" s="184"/>
    </row>
    <row r="30" spans="1:14" x14ac:dyDescent="0.25">
      <c r="A30" s="170" t="s">
        <v>104</v>
      </c>
      <c r="B30" s="171" t="s">
        <v>106</v>
      </c>
      <c r="C30" s="172">
        <v>1</v>
      </c>
      <c r="D30" s="173"/>
      <c r="E30" s="173"/>
      <c r="F30" s="181"/>
      <c r="G30" s="182"/>
      <c r="H30" s="183"/>
      <c r="I30" s="177"/>
      <c r="J30" s="178"/>
      <c r="K30" s="179"/>
      <c r="L30" s="179"/>
      <c r="M30" s="180"/>
      <c r="N30" s="184"/>
    </row>
    <row r="31" spans="1:14" x14ac:dyDescent="0.25">
      <c r="A31" s="170" t="s">
        <v>104</v>
      </c>
      <c r="B31" s="171" t="s">
        <v>122</v>
      </c>
      <c r="C31" s="172">
        <v>1</v>
      </c>
      <c r="D31" s="173"/>
      <c r="E31" s="173"/>
      <c r="F31" s="181"/>
      <c r="G31" s="182"/>
      <c r="H31" s="183"/>
      <c r="I31" s="177"/>
      <c r="J31" s="178"/>
      <c r="K31" s="179"/>
      <c r="L31" s="179"/>
      <c r="M31" s="180"/>
      <c r="N31" s="184"/>
    </row>
    <row r="32" spans="1:14" ht="46.8" x14ac:dyDescent="0.25">
      <c r="A32" s="79" t="s">
        <v>109</v>
      </c>
      <c r="B32" s="60" t="s">
        <v>110</v>
      </c>
      <c r="C32" s="164">
        <v>1</v>
      </c>
      <c r="D32" s="62" t="s">
        <v>48</v>
      </c>
      <c r="E32" s="62" t="s">
        <v>111</v>
      </c>
      <c r="F32" s="165">
        <v>15580</v>
      </c>
      <c r="G32" s="63" t="s">
        <v>112</v>
      </c>
      <c r="H32" s="20">
        <v>238232</v>
      </c>
      <c r="I32" s="13">
        <f>H32*0.0000280006</f>
        <v>6.6706389391999998</v>
      </c>
      <c r="J32" s="83">
        <f>H32*0.00018473</f>
        <v>44.008597360000003</v>
      </c>
      <c r="K32" s="62" t="s">
        <v>29</v>
      </c>
      <c r="L32" s="62" t="s">
        <v>29</v>
      </c>
      <c r="M32" s="66" t="s">
        <v>23</v>
      </c>
      <c r="N32" s="67" t="s">
        <v>24</v>
      </c>
    </row>
    <row r="33" spans="1:15" x14ac:dyDescent="0.25">
      <c r="A33" s="59" t="s">
        <v>44</v>
      </c>
      <c r="B33" s="60"/>
      <c r="C33" s="61">
        <f>SUM(C13:C32)</f>
        <v>20</v>
      </c>
      <c r="D33" s="62"/>
      <c r="E33" s="62"/>
      <c r="F33" s="18"/>
      <c r="G33" s="63"/>
      <c r="H33" s="64">
        <f>SUM(H13:H32)</f>
        <v>3391738</v>
      </c>
      <c r="I33" s="65">
        <f>SUM(I13:I32)</f>
        <v>94.970699042800021</v>
      </c>
      <c r="J33" s="65">
        <f>SUM(J13:J32)</f>
        <v>626.55576073999987</v>
      </c>
      <c r="K33" s="62"/>
      <c r="L33" s="62"/>
      <c r="M33" s="66"/>
      <c r="N33" s="67"/>
    </row>
    <row r="34" spans="1:15" ht="36.6" customHeight="1" x14ac:dyDescent="0.25">
      <c r="A34" s="327" t="s">
        <v>113</v>
      </c>
      <c r="B34" s="327"/>
      <c r="C34" s="327"/>
      <c r="D34" s="327"/>
      <c r="E34" s="327"/>
      <c r="F34" s="327"/>
      <c r="G34" s="327"/>
      <c r="H34" s="327"/>
      <c r="I34" s="327"/>
      <c r="J34" s="327">
        <f>H34*0.00018473</f>
        <v>0</v>
      </c>
      <c r="K34" s="327"/>
      <c r="L34" s="327"/>
      <c r="M34" s="327"/>
      <c r="N34" s="68"/>
    </row>
    <row r="35" spans="1:15" ht="38.4" customHeight="1" x14ac:dyDescent="0.25">
      <c r="A35" s="79" t="s">
        <v>67</v>
      </c>
      <c r="B35" s="122" t="s">
        <v>388</v>
      </c>
      <c r="C35" s="164">
        <v>1</v>
      </c>
      <c r="D35" s="62" t="s">
        <v>48</v>
      </c>
      <c r="E35" s="62" t="s">
        <v>48</v>
      </c>
      <c r="F35" s="161"/>
      <c r="G35" s="185"/>
      <c r="H35" s="161"/>
      <c r="I35" s="70"/>
      <c r="J35" s="186"/>
      <c r="K35" s="160"/>
      <c r="L35" s="160"/>
      <c r="M35" s="160"/>
      <c r="N35" s="187"/>
    </row>
    <row r="36" spans="1:15" ht="27" customHeight="1" x14ac:dyDescent="0.25">
      <c r="A36" s="79" t="s">
        <v>69</v>
      </c>
      <c r="B36" s="122" t="s">
        <v>389</v>
      </c>
      <c r="C36" s="164">
        <v>1</v>
      </c>
      <c r="D36" s="62" t="s">
        <v>48</v>
      </c>
      <c r="E36" s="62" t="s">
        <v>48</v>
      </c>
      <c r="F36" s="161"/>
      <c r="G36" s="185"/>
      <c r="H36" s="161"/>
      <c r="I36" s="70"/>
      <c r="J36" s="186"/>
      <c r="K36" s="160"/>
      <c r="L36" s="160"/>
      <c r="M36" s="121"/>
      <c r="N36" s="121"/>
    </row>
    <row r="37" spans="1:15" ht="28.65" customHeight="1" x14ac:dyDescent="0.25">
      <c r="A37" s="79" t="s">
        <v>97</v>
      </c>
      <c r="B37" s="122" t="s">
        <v>98</v>
      </c>
      <c r="C37" s="164">
        <v>1</v>
      </c>
      <c r="D37" s="62" t="s">
        <v>48</v>
      </c>
      <c r="E37" s="62" t="s">
        <v>48</v>
      </c>
      <c r="F37" s="161"/>
      <c r="G37" s="185"/>
      <c r="H37" s="161"/>
      <c r="I37" s="70"/>
      <c r="J37" s="186"/>
      <c r="K37" s="160"/>
      <c r="L37" s="160"/>
      <c r="M37" s="121"/>
      <c r="N37" s="121"/>
    </row>
    <row r="38" spans="1:15" ht="26.4" x14ac:dyDescent="0.25">
      <c r="A38" s="79" t="s">
        <v>107</v>
      </c>
      <c r="B38" s="122" t="s">
        <v>108</v>
      </c>
      <c r="C38" s="164">
        <v>1</v>
      </c>
      <c r="D38" s="62" t="s">
        <v>48</v>
      </c>
      <c r="E38" s="62" t="s">
        <v>48</v>
      </c>
      <c r="F38" s="161"/>
      <c r="G38" s="185"/>
      <c r="H38" s="161"/>
      <c r="I38" s="70"/>
      <c r="J38" s="186"/>
      <c r="K38" s="160"/>
      <c r="L38" s="160"/>
      <c r="M38" s="121"/>
      <c r="N38" s="121"/>
    </row>
    <row r="39" spans="1:15" x14ac:dyDescent="0.25">
      <c r="A39" s="59"/>
      <c r="B39" s="158"/>
      <c r="C39" s="188"/>
      <c r="D39" s="160"/>
      <c r="E39" s="160"/>
      <c r="F39" s="161"/>
      <c r="G39" s="185"/>
      <c r="H39" s="161"/>
      <c r="I39" s="70"/>
      <c r="J39" s="186"/>
      <c r="K39" s="160"/>
      <c r="L39" s="160"/>
      <c r="M39" s="121"/>
      <c r="N39" s="121"/>
    </row>
    <row r="40" spans="1:15" x14ac:dyDescent="0.25">
      <c r="F40" s="78"/>
      <c r="O40" s="6"/>
    </row>
    <row r="41" spans="1:15" ht="12.75" customHeight="1" x14ac:dyDescent="0.4">
      <c r="A41" s="324" t="s">
        <v>123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</row>
    <row r="42" spans="1:15" ht="39.6" x14ac:dyDescent="0.25">
      <c r="A42" s="3" t="s">
        <v>1</v>
      </c>
      <c r="B42" s="4" t="s">
        <v>2</v>
      </c>
      <c r="C42" s="4" t="s">
        <v>3</v>
      </c>
      <c r="D42" s="4" t="s">
        <v>4</v>
      </c>
      <c r="E42" s="4" t="s">
        <v>5</v>
      </c>
      <c r="F42" s="4" t="s">
        <v>6</v>
      </c>
      <c r="G42" s="4" t="s">
        <v>7</v>
      </c>
      <c r="H42" s="3" t="s">
        <v>8</v>
      </c>
      <c r="I42" s="4" t="s">
        <v>9</v>
      </c>
      <c r="J42" s="4" t="s">
        <v>10</v>
      </c>
      <c r="K42" s="3" t="s">
        <v>11</v>
      </c>
      <c r="L42" s="3" t="s">
        <v>12</v>
      </c>
      <c r="M42" s="4" t="s">
        <v>13</v>
      </c>
      <c r="N42" s="4" t="s">
        <v>14</v>
      </c>
      <c r="O42" s="5" t="s">
        <v>15</v>
      </c>
    </row>
    <row r="43" spans="1:15" x14ac:dyDescent="0.25">
      <c r="A43" s="189"/>
      <c r="B43" s="81"/>
      <c r="C43" s="81"/>
      <c r="D43" s="81"/>
      <c r="E43" s="81"/>
      <c r="F43" s="81"/>
      <c r="G43" s="81"/>
      <c r="H43" s="189"/>
      <c r="I43" s="81"/>
      <c r="J43" s="81"/>
      <c r="K43" s="189"/>
      <c r="L43" s="189"/>
      <c r="M43" s="81"/>
      <c r="N43" s="81"/>
    </row>
    <row r="44" spans="1:15" x14ac:dyDescent="0.25">
      <c r="A44" s="189"/>
      <c r="B44" s="81"/>
      <c r="C44" s="81"/>
      <c r="D44" s="81"/>
      <c r="E44" s="81"/>
      <c r="F44" s="81"/>
      <c r="G44" s="81"/>
      <c r="H44" s="189"/>
      <c r="I44" s="81"/>
      <c r="J44" s="81"/>
      <c r="K44" s="189"/>
      <c r="L44" s="189"/>
      <c r="M44" s="81"/>
      <c r="N44" s="81"/>
    </row>
    <row r="45" spans="1:15" x14ac:dyDescent="0.25">
      <c r="A45" s="189"/>
      <c r="B45" s="81"/>
      <c r="C45" s="81"/>
      <c r="D45" s="81"/>
      <c r="E45" s="81"/>
      <c r="F45" s="81"/>
      <c r="G45" s="81"/>
      <c r="H45" s="189"/>
      <c r="I45" s="81"/>
      <c r="J45" s="81"/>
      <c r="K45" s="189"/>
      <c r="L45" s="189"/>
      <c r="M45" s="81"/>
      <c r="N45" s="81"/>
    </row>
    <row r="46" spans="1:15" x14ac:dyDescent="0.25">
      <c r="A46" s="189"/>
      <c r="B46" s="81"/>
      <c r="C46" s="81"/>
      <c r="D46" s="81"/>
      <c r="E46" s="81"/>
      <c r="F46" s="81"/>
      <c r="G46" s="81"/>
      <c r="H46" s="189"/>
      <c r="I46" s="81"/>
      <c r="J46" s="81"/>
      <c r="K46" s="189"/>
      <c r="L46" s="189"/>
      <c r="M46" s="81"/>
      <c r="N46" s="81"/>
    </row>
    <row r="47" spans="1:15" ht="12.75" customHeight="1" x14ac:dyDescent="0.25">
      <c r="A47" s="325" t="s">
        <v>113</v>
      </c>
      <c r="B47" s="325"/>
      <c r="C47" s="325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81"/>
    </row>
    <row r="48" spans="1:15" x14ac:dyDescent="0.25">
      <c r="A48" s="79" t="s">
        <v>124</v>
      </c>
      <c r="B48" s="80" t="s">
        <v>390</v>
      </c>
      <c r="C48" s="80">
        <v>1</v>
      </c>
      <c r="D48" s="47" t="s">
        <v>91</v>
      </c>
      <c r="E48" s="81"/>
      <c r="F48" s="81"/>
      <c r="G48" s="81"/>
      <c r="H48" s="189"/>
      <c r="I48" s="81"/>
      <c r="J48" s="81"/>
      <c r="K48" s="189"/>
      <c r="L48" s="189"/>
      <c r="M48" s="81"/>
      <c r="N48" s="81"/>
    </row>
    <row r="49" spans="1:254" x14ac:dyDescent="0.25">
      <c r="A49" s="79" t="s">
        <v>124</v>
      </c>
      <c r="B49" s="80" t="s">
        <v>391</v>
      </c>
      <c r="C49" s="80">
        <v>1</v>
      </c>
      <c r="D49" s="47" t="s">
        <v>91</v>
      </c>
      <c r="E49" s="81"/>
      <c r="F49" s="81"/>
      <c r="G49" s="81"/>
      <c r="H49" s="189"/>
      <c r="I49" s="81"/>
      <c r="J49" s="81"/>
      <c r="K49" s="189"/>
      <c r="L49" s="189"/>
      <c r="M49" s="81"/>
      <c r="N49" s="81"/>
    </row>
    <row r="50" spans="1:254" x14ac:dyDescent="0.25">
      <c r="A50" s="79" t="s">
        <v>124</v>
      </c>
      <c r="B50" s="87" t="s">
        <v>392</v>
      </c>
      <c r="C50" s="84">
        <v>1</v>
      </c>
      <c r="D50" s="47" t="s">
        <v>91</v>
      </c>
      <c r="E50" s="81"/>
      <c r="F50" s="81"/>
      <c r="G50" s="81"/>
      <c r="H50" s="189"/>
      <c r="I50" s="81"/>
      <c r="J50" s="81"/>
      <c r="K50" s="189"/>
      <c r="L50" s="189"/>
      <c r="M50" s="81"/>
      <c r="N50" s="81"/>
    </row>
    <row r="51" spans="1:254" x14ac:dyDescent="0.25">
      <c r="A51" s="79"/>
      <c r="B51" s="87"/>
      <c r="C51" s="84"/>
      <c r="D51" s="47"/>
      <c r="F51" s="78"/>
      <c r="O51" s="6"/>
    </row>
    <row r="52" spans="1:254" ht="12.75" customHeight="1" x14ac:dyDescent="0.4">
      <c r="A52" s="324" t="s">
        <v>129</v>
      </c>
      <c r="B52" s="324"/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88"/>
    </row>
    <row r="53" spans="1:254" ht="39.6" x14ac:dyDescent="0.25">
      <c r="A53" s="3" t="s">
        <v>1</v>
      </c>
      <c r="B53" s="4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3" t="s">
        <v>8</v>
      </c>
      <c r="I53" s="4" t="s">
        <v>9</v>
      </c>
      <c r="J53" s="4" t="s">
        <v>10</v>
      </c>
      <c r="K53" s="3" t="s">
        <v>11</v>
      </c>
      <c r="L53" s="3" t="s">
        <v>12</v>
      </c>
      <c r="M53" s="4" t="s">
        <v>13</v>
      </c>
      <c r="N53" s="4" t="s">
        <v>14</v>
      </c>
      <c r="O53" s="5" t="s">
        <v>15</v>
      </c>
    </row>
    <row r="54" spans="1:254" s="94" customFormat="1" ht="33.6" x14ac:dyDescent="0.3">
      <c r="A54" s="79" t="s">
        <v>130</v>
      </c>
      <c r="B54" s="89" t="s">
        <v>131</v>
      </c>
      <c r="C54" s="90">
        <v>1</v>
      </c>
      <c r="D54" s="90" t="s">
        <v>132</v>
      </c>
      <c r="E54" s="90" t="s">
        <v>133</v>
      </c>
      <c r="F54" s="91" t="s">
        <v>134</v>
      </c>
      <c r="G54" s="91" t="s">
        <v>135</v>
      </c>
      <c r="H54" s="12">
        <v>225000</v>
      </c>
      <c r="I54" s="13">
        <f t="shared" ref="I54:I66" si="3">H54*0.0000280006</f>
        <v>6.300135</v>
      </c>
      <c r="J54" s="83">
        <f t="shared" ref="J54:J66" si="4">H54*0.00018473</f>
        <v>41.564250000000001</v>
      </c>
      <c r="K54" s="90" t="s">
        <v>136</v>
      </c>
      <c r="L54" s="90" t="s">
        <v>57</v>
      </c>
      <c r="M54" s="92" t="s">
        <v>23</v>
      </c>
      <c r="N54" s="92" t="s">
        <v>24</v>
      </c>
      <c r="O54" s="93"/>
      <c r="P54" s="93"/>
      <c r="T54" s="95"/>
      <c r="U54" s="95"/>
      <c r="V54" s="96"/>
      <c r="AA54" s="97"/>
      <c r="AB54" s="97"/>
      <c r="AC54" s="93"/>
      <c r="AD54" s="93"/>
      <c r="AH54" s="95"/>
      <c r="AI54" s="95"/>
      <c r="AJ54" s="96"/>
      <c r="AO54" s="97"/>
      <c r="AP54" s="97"/>
      <c r="AQ54" s="93"/>
      <c r="AR54" s="93"/>
      <c r="AV54" s="95"/>
      <c r="AW54" s="95"/>
      <c r="AX54" s="96"/>
      <c r="BC54" s="97"/>
      <c r="BD54" s="97"/>
      <c r="BE54" s="93"/>
      <c r="BF54" s="93"/>
      <c r="BJ54" s="95"/>
      <c r="BK54" s="95"/>
      <c r="BL54" s="96"/>
      <c r="BQ54" s="97"/>
      <c r="BR54" s="97"/>
      <c r="BS54" s="93"/>
      <c r="BT54" s="93"/>
      <c r="BX54" s="95"/>
      <c r="BY54" s="95"/>
      <c r="BZ54" s="96"/>
      <c r="CE54" s="97"/>
      <c r="CF54" s="97"/>
      <c r="CG54" s="93"/>
      <c r="CH54" s="93"/>
      <c r="CL54" s="95"/>
      <c r="CM54" s="95"/>
      <c r="CN54" s="96"/>
      <c r="CS54" s="97"/>
      <c r="CT54" s="97"/>
      <c r="CU54" s="93"/>
      <c r="CV54" s="93"/>
      <c r="CZ54" s="95"/>
      <c r="DA54" s="95"/>
      <c r="DB54" s="96"/>
      <c r="DG54" s="97"/>
      <c r="DH54" s="97"/>
      <c r="DI54" s="93"/>
      <c r="DJ54" s="93"/>
      <c r="DN54" s="95"/>
      <c r="DO54" s="95"/>
      <c r="DP54" s="96"/>
      <c r="DU54" s="97"/>
      <c r="DV54" s="97"/>
      <c r="DW54" s="93"/>
      <c r="DX54" s="93"/>
      <c r="EB54" s="95"/>
      <c r="EC54" s="95"/>
      <c r="ED54" s="96"/>
      <c r="EI54" s="97"/>
      <c r="EJ54" s="97"/>
      <c r="EK54" s="93"/>
      <c r="EL54" s="93"/>
      <c r="EP54" s="95"/>
      <c r="EQ54" s="95"/>
      <c r="ER54" s="96"/>
      <c r="EW54" s="97"/>
      <c r="EX54" s="97"/>
      <c r="EY54" s="93"/>
      <c r="EZ54" s="93"/>
      <c r="FD54" s="95"/>
      <c r="FE54" s="95"/>
      <c r="FF54" s="96"/>
      <c r="FK54" s="97"/>
      <c r="FL54" s="97"/>
      <c r="FM54" s="93"/>
      <c r="FN54" s="93"/>
      <c r="FR54" s="95"/>
      <c r="FS54" s="95"/>
      <c r="FT54" s="96"/>
      <c r="FY54" s="97"/>
      <c r="FZ54" s="97"/>
      <c r="GA54" s="93"/>
      <c r="GB54" s="93"/>
      <c r="GF54" s="95"/>
      <c r="GG54" s="95"/>
      <c r="GH54" s="96"/>
      <c r="GM54" s="97"/>
      <c r="GN54" s="97"/>
      <c r="GO54" s="93"/>
      <c r="GP54" s="93"/>
      <c r="GT54" s="95"/>
      <c r="GU54" s="95"/>
      <c r="GV54" s="96"/>
      <c r="HA54" s="97"/>
      <c r="HB54" s="97"/>
      <c r="HC54" s="93"/>
      <c r="HD54" s="93"/>
      <c r="HH54" s="95"/>
      <c r="HI54" s="95"/>
      <c r="HJ54" s="96"/>
      <c r="HO54" s="97"/>
      <c r="HP54" s="97"/>
      <c r="HQ54" s="93"/>
      <c r="HR54" s="93"/>
      <c r="HV54" s="95"/>
      <c r="HW54" s="95"/>
      <c r="HX54" s="96"/>
      <c r="IC54" s="97"/>
      <c r="ID54" s="97"/>
      <c r="IE54" s="93"/>
      <c r="IF54" s="93"/>
      <c r="IJ54" s="95"/>
      <c r="IK54" s="95"/>
      <c r="IL54" s="96"/>
      <c r="IQ54" s="97"/>
      <c r="IR54" s="97"/>
      <c r="IS54" s="93"/>
      <c r="IT54" s="93"/>
    </row>
    <row r="55" spans="1:254" s="94" customFormat="1" ht="33.6" x14ac:dyDescent="0.3">
      <c r="A55" s="79" t="s">
        <v>137</v>
      </c>
      <c r="B55" s="89" t="s">
        <v>138</v>
      </c>
      <c r="C55" s="90">
        <v>1</v>
      </c>
      <c r="D55" s="90" t="s">
        <v>132</v>
      </c>
      <c r="E55" s="90" t="s">
        <v>133</v>
      </c>
      <c r="F55" s="91" t="s">
        <v>139</v>
      </c>
      <c r="G55" s="91" t="s">
        <v>140</v>
      </c>
      <c r="H55" s="12">
        <v>192831</v>
      </c>
      <c r="I55" s="13">
        <f t="shared" si="3"/>
        <v>5.3993836986000003</v>
      </c>
      <c r="J55" s="83">
        <f t="shared" si="4"/>
        <v>35.621670629999997</v>
      </c>
      <c r="K55" s="90" t="s">
        <v>136</v>
      </c>
      <c r="L55" s="90" t="s">
        <v>57</v>
      </c>
      <c r="M55" s="92" t="s">
        <v>23</v>
      </c>
      <c r="N55" s="92" t="s">
        <v>24</v>
      </c>
      <c r="O55" s="190"/>
      <c r="P55" s="93"/>
      <c r="T55" s="95"/>
      <c r="U55" s="95"/>
      <c r="V55" s="96"/>
      <c r="AA55" s="97"/>
      <c r="AB55" s="97"/>
      <c r="AC55" s="93"/>
      <c r="AD55" s="93"/>
      <c r="AH55" s="95"/>
      <c r="AI55" s="95"/>
      <c r="AJ55" s="96"/>
      <c r="AO55" s="97"/>
      <c r="AP55" s="97"/>
      <c r="AQ55" s="93"/>
      <c r="AR55" s="93"/>
      <c r="AV55" s="95"/>
      <c r="AW55" s="95"/>
      <c r="AX55" s="96"/>
      <c r="BC55" s="97"/>
      <c r="BD55" s="97"/>
      <c r="BE55" s="93"/>
      <c r="BF55" s="93"/>
      <c r="BJ55" s="95"/>
      <c r="BK55" s="95"/>
      <c r="BL55" s="96"/>
      <c r="BQ55" s="97"/>
      <c r="BR55" s="97"/>
      <c r="BS55" s="93"/>
      <c r="BT55" s="93"/>
      <c r="BX55" s="95"/>
      <c r="BY55" s="95"/>
      <c r="BZ55" s="96"/>
      <c r="CE55" s="97"/>
      <c r="CF55" s="97"/>
      <c r="CG55" s="93"/>
      <c r="CH55" s="93"/>
      <c r="CL55" s="95"/>
      <c r="CM55" s="95"/>
      <c r="CN55" s="96"/>
      <c r="CS55" s="97"/>
      <c r="CT55" s="97"/>
      <c r="CU55" s="93"/>
      <c r="CV55" s="93"/>
      <c r="CZ55" s="95"/>
      <c r="DA55" s="95"/>
      <c r="DB55" s="96"/>
      <c r="DG55" s="97"/>
      <c r="DH55" s="97"/>
      <c r="DI55" s="93"/>
      <c r="DJ55" s="93"/>
      <c r="DN55" s="95"/>
      <c r="DO55" s="95"/>
      <c r="DP55" s="96"/>
      <c r="DU55" s="97"/>
      <c r="DV55" s="97"/>
      <c r="DW55" s="93"/>
      <c r="DX55" s="93"/>
      <c r="EB55" s="95"/>
      <c r="EC55" s="95"/>
      <c r="ED55" s="96"/>
      <c r="EI55" s="97"/>
      <c r="EJ55" s="97"/>
      <c r="EK55" s="93"/>
      <c r="EL55" s="93"/>
      <c r="EP55" s="95"/>
      <c r="EQ55" s="95"/>
      <c r="ER55" s="96"/>
      <c r="EW55" s="97"/>
      <c r="EX55" s="97"/>
      <c r="EY55" s="93"/>
      <c r="EZ55" s="93"/>
      <c r="FD55" s="95"/>
      <c r="FE55" s="95"/>
      <c r="FF55" s="96"/>
      <c r="FK55" s="97"/>
      <c r="FL55" s="97"/>
      <c r="FM55" s="93"/>
      <c r="FN55" s="93"/>
      <c r="FR55" s="95"/>
      <c r="FS55" s="95"/>
      <c r="FT55" s="96"/>
      <c r="FY55" s="97"/>
      <c r="FZ55" s="97"/>
      <c r="GA55" s="93"/>
      <c r="GB55" s="93"/>
      <c r="GF55" s="95"/>
      <c r="GG55" s="95"/>
      <c r="GH55" s="96"/>
      <c r="GM55" s="97"/>
      <c r="GN55" s="97"/>
      <c r="GO55" s="93"/>
      <c r="GP55" s="93"/>
      <c r="GT55" s="95"/>
      <c r="GU55" s="95"/>
      <c r="GV55" s="96"/>
      <c r="HA55" s="97"/>
      <c r="HB55" s="97"/>
      <c r="HC55" s="93"/>
      <c r="HD55" s="93"/>
      <c r="HH55" s="95"/>
      <c r="HI55" s="95"/>
      <c r="HJ55" s="96"/>
      <c r="HO55" s="97"/>
      <c r="HP55" s="97"/>
      <c r="HQ55" s="93"/>
      <c r="HR55" s="93"/>
      <c r="HV55" s="95"/>
      <c r="HW55" s="95"/>
      <c r="HX55" s="96"/>
      <c r="IC55" s="97"/>
      <c r="ID55" s="97"/>
      <c r="IE55" s="93"/>
      <c r="IF55" s="93"/>
      <c r="IJ55" s="95"/>
      <c r="IK55" s="95"/>
      <c r="IL55" s="96"/>
      <c r="IQ55" s="97"/>
      <c r="IR55" s="97"/>
      <c r="IS55" s="93"/>
      <c r="IT55" s="93"/>
    </row>
    <row r="56" spans="1:254" s="2" customFormat="1" ht="33.6" x14ac:dyDescent="0.25">
      <c r="A56" s="79" t="s">
        <v>141</v>
      </c>
      <c r="B56" s="89" t="s">
        <v>142</v>
      </c>
      <c r="C56" s="90">
        <v>1</v>
      </c>
      <c r="D56" s="90" t="s">
        <v>132</v>
      </c>
      <c r="E56" s="90" t="s">
        <v>133</v>
      </c>
      <c r="F56" s="91" t="s">
        <v>134</v>
      </c>
      <c r="G56" s="91" t="s">
        <v>78</v>
      </c>
      <c r="H56" s="12">
        <v>230224</v>
      </c>
      <c r="I56" s="13">
        <f t="shared" si="3"/>
        <v>6.4464101343999998</v>
      </c>
      <c r="J56" s="83">
        <f t="shared" si="4"/>
        <v>42.529279520000003</v>
      </c>
      <c r="K56" s="90" t="s">
        <v>136</v>
      </c>
      <c r="L56" s="90" t="s">
        <v>57</v>
      </c>
      <c r="M56" s="92" t="s">
        <v>23</v>
      </c>
      <c r="N56" s="92" t="s">
        <v>24</v>
      </c>
    </row>
    <row r="57" spans="1:254" s="2" customFormat="1" ht="26.4" x14ac:dyDescent="0.25">
      <c r="A57" s="79" t="s">
        <v>143</v>
      </c>
      <c r="B57" s="89" t="s">
        <v>144</v>
      </c>
      <c r="C57" s="90">
        <v>1</v>
      </c>
      <c r="D57" s="90" t="s">
        <v>18</v>
      </c>
      <c r="E57" s="90" t="s">
        <v>19</v>
      </c>
      <c r="F57" s="91"/>
      <c r="G57" s="91" t="s">
        <v>63</v>
      </c>
      <c r="H57" s="12">
        <v>311143</v>
      </c>
      <c r="I57" s="13">
        <f t="shared" si="3"/>
        <v>8.7121906857999996</v>
      </c>
      <c r="J57" s="83">
        <f t="shared" si="4"/>
        <v>57.477446389999997</v>
      </c>
      <c r="K57" s="90" t="s">
        <v>21</v>
      </c>
      <c r="L57" s="90" t="s">
        <v>29</v>
      </c>
      <c r="M57" s="92" t="s">
        <v>23</v>
      </c>
      <c r="N57" s="92" t="s">
        <v>24</v>
      </c>
    </row>
    <row r="58" spans="1:254" ht="33.6" x14ac:dyDescent="0.25">
      <c r="A58" s="79" t="s">
        <v>145</v>
      </c>
      <c r="B58" s="89" t="s">
        <v>146</v>
      </c>
      <c r="C58" s="90">
        <v>1</v>
      </c>
      <c r="D58" s="90" t="s">
        <v>132</v>
      </c>
      <c r="E58" s="90" t="s">
        <v>133</v>
      </c>
      <c r="F58" s="91" t="s">
        <v>134</v>
      </c>
      <c r="G58" s="91" t="s">
        <v>140</v>
      </c>
      <c r="H58" s="12">
        <v>195000</v>
      </c>
      <c r="I58" s="13">
        <f t="shared" si="3"/>
        <v>5.4601170000000003</v>
      </c>
      <c r="J58" s="83">
        <f t="shared" si="4"/>
        <v>36.022350000000003</v>
      </c>
      <c r="K58" s="90" t="s">
        <v>136</v>
      </c>
      <c r="L58" s="90" t="s">
        <v>57</v>
      </c>
      <c r="M58" s="92" t="s">
        <v>23</v>
      </c>
      <c r="N58" s="92" t="s">
        <v>24</v>
      </c>
    </row>
    <row r="59" spans="1:254" ht="33.6" x14ac:dyDescent="0.25">
      <c r="A59" s="79" t="s">
        <v>147</v>
      </c>
      <c r="B59" s="89" t="s">
        <v>148</v>
      </c>
      <c r="C59" s="90">
        <v>1</v>
      </c>
      <c r="D59" s="90" t="s">
        <v>132</v>
      </c>
      <c r="E59" s="90" t="s">
        <v>133</v>
      </c>
      <c r="F59" s="91" t="s">
        <v>134</v>
      </c>
      <c r="G59" s="91" t="s">
        <v>112</v>
      </c>
      <c r="H59" s="12">
        <v>248471</v>
      </c>
      <c r="I59" s="13">
        <f t="shared" si="3"/>
        <v>6.9573370826000005</v>
      </c>
      <c r="J59" s="83">
        <f t="shared" si="4"/>
        <v>45.900047829999998</v>
      </c>
      <c r="K59" s="90" t="s">
        <v>136</v>
      </c>
      <c r="L59" s="90" t="s">
        <v>57</v>
      </c>
      <c r="M59" s="92" t="s">
        <v>23</v>
      </c>
      <c r="N59" s="92" t="s">
        <v>24</v>
      </c>
    </row>
    <row r="60" spans="1:254" ht="26.4" x14ac:dyDescent="0.25">
      <c r="A60" s="79" t="s">
        <v>149</v>
      </c>
      <c r="B60" s="122" t="s">
        <v>150</v>
      </c>
      <c r="C60" s="62">
        <v>1</v>
      </c>
      <c r="D60" s="62" t="s">
        <v>151</v>
      </c>
      <c r="E60" s="62" t="s">
        <v>151</v>
      </c>
      <c r="F60" s="124">
        <v>50000</v>
      </c>
      <c r="G60" s="62" t="s">
        <v>28</v>
      </c>
      <c r="H60" s="166">
        <v>205116</v>
      </c>
      <c r="I60" s="13">
        <f t="shared" si="3"/>
        <v>5.7433710696000002</v>
      </c>
      <c r="J60" s="83">
        <f t="shared" si="4"/>
        <v>37.89107868</v>
      </c>
      <c r="K60" s="62" t="s">
        <v>56</v>
      </c>
      <c r="L60" s="62" t="s">
        <v>57</v>
      </c>
      <c r="M60" s="92" t="s">
        <v>23</v>
      </c>
      <c r="N60" s="92" t="s">
        <v>24</v>
      </c>
    </row>
    <row r="61" spans="1:254" ht="33.6" x14ac:dyDescent="0.25">
      <c r="A61" s="79" t="s">
        <v>152</v>
      </c>
      <c r="B61" s="89" t="s">
        <v>153</v>
      </c>
      <c r="C61" s="90">
        <v>1</v>
      </c>
      <c r="D61" s="90" t="s">
        <v>132</v>
      </c>
      <c r="E61" s="90" t="s">
        <v>133</v>
      </c>
      <c r="F61" s="91" t="s">
        <v>134</v>
      </c>
      <c r="G61" s="91" t="s">
        <v>66</v>
      </c>
      <c r="H61" s="12">
        <v>487560</v>
      </c>
      <c r="I61" s="13">
        <f t="shared" si="3"/>
        <v>13.651972536000001</v>
      </c>
      <c r="J61" s="83">
        <f t="shared" si="4"/>
        <v>90.066958799999995</v>
      </c>
      <c r="K61" s="90" t="s">
        <v>136</v>
      </c>
      <c r="L61" s="90" t="s">
        <v>57</v>
      </c>
      <c r="M61" s="92" t="s">
        <v>23</v>
      </c>
      <c r="N61" s="92" t="s">
        <v>24</v>
      </c>
    </row>
    <row r="62" spans="1:254" ht="39.6" x14ac:dyDescent="0.25">
      <c r="A62" s="79" t="s">
        <v>154</v>
      </c>
      <c r="B62" s="89" t="s">
        <v>155</v>
      </c>
      <c r="C62" s="90">
        <v>1</v>
      </c>
      <c r="D62" s="90" t="s">
        <v>156</v>
      </c>
      <c r="E62" s="90" t="s">
        <v>19</v>
      </c>
      <c r="F62" s="91"/>
      <c r="G62" s="91" t="s">
        <v>157</v>
      </c>
      <c r="H62" s="12">
        <v>55096</v>
      </c>
      <c r="I62" s="13">
        <f t="shared" si="3"/>
        <v>1.5427210576000001</v>
      </c>
      <c r="J62" s="83">
        <f t="shared" si="4"/>
        <v>10.17788408</v>
      </c>
      <c r="K62" s="90" t="s">
        <v>21</v>
      </c>
      <c r="L62" s="90" t="s">
        <v>29</v>
      </c>
      <c r="M62" s="92" t="s">
        <v>23</v>
      </c>
      <c r="N62" s="92" t="s">
        <v>24</v>
      </c>
    </row>
    <row r="63" spans="1:254" ht="26.4" x14ac:dyDescent="0.25">
      <c r="A63" s="7" t="s">
        <v>158</v>
      </c>
      <c r="B63" s="98" t="s">
        <v>159</v>
      </c>
      <c r="C63" s="24">
        <v>1</v>
      </c>
      <c r="D63" s="24" t="s">
        <v>18</v>
      </c>
      <c r="E63" s="24" t="s">
        <v>19</v>
      </c>
      <c r="F63" s="99"/>
      <c r="G63" s="99" t="s">
        <v>36</v>
      </c>
      <c r="H63" s="12">
        <v>96735</v>
      </c>
      <c r="I63" s="13">
        <f t="shared" si="3"/>
        <v>2.7086380409999999</v>
      </c>
      <c r="J63" s="83">
        <f t="shared" si="4"/>
        <v>17.869856550000002</v>
      </c>
      <c r="K63" s="90" t="s">
        <v>21</v>
      </c>
      <c r="L63" s="90" t="s">
        <v>29</v>
      </c>
      <c r="M63" s="92" t="s">
        <v>23</v>
      </c>
      <c r="N63" s="92" t="s">
        <v>24</v>
      </c>
    </row>
    <row r="64" spans="1:254" ht="39.6" x14ac:dyDescent="0.25">
      <c r="A64" s="79" t="s">
        <v>160</v>
      </c>
      <c r="B64" s="89" t="s">
        <v>161</v>
      </c>
      <c r="C64" s="90">
        <v>1</v>
      </c>
      <c r="D64" s="90" t="s">
        <v>18</v>
      </c>
      <c r="E64" s="90" t="s">
        <v>19</v>
      </c>
      <c r="F64" s="91"/>
      <c r="G64" s="91" t="s">
        <v>157</v>
      </c>
      <c r="H64" s="12">
        <v>157093</v>
      </c>
      <c r="I64" s="13">
        <f t="shared" si="3"/>
        <v>4.3986982558000003</v>
      </c>
      <c r="J64" s="83">
        <f t="shared" si="4"/>
        <v>29.019789890000002</v>
      </c>
      <c r="K64" s="90" t="s">
        <v>21</v>
      </c>
      <c r="L64" s="90" t="s">
        <v>29</v>
      </c>
      <c r="M64" s="92" t="s">
        <v>23</v>
      </c>
      <c r="N64" s="92" t="s">
        <v>24</v>
      </c>
    </row>
    <row r="65" spans="1:14" ht="26.4" x14ac:dyDescent="0.25">
      <c r="A65" s="79" t="s">
        <v>160</v>
      </c>
      <c r="B65" s="122" t="s">
        <v>162</v>
      </c>
      <c r="C65" s="62">
        <v>1</v>
      </c>
      <c r="D65" s="62" t="s">
        <v>151</v>
      </c>
      <c r="E65" s="62" t="s">
        <v>151</v>
      </c>
      <c r="F65" s="124">
        <v>50000</v>
      </c>
      <c r="G65" s="62" t="s">
        <v>28</v>
      </c>
      <c r="H65" s="191">
        <v>135725</v>
      </c>
      <c r="I65" s="13">
        <f t="shared" si="3"/>
        <v>3.8003814350000003</v>
      </c>
      <c r="J65" s="83">
        <f t="shared" si="4"/>
        <v>25.072479250000001</v>
      </c>
      <c r="K65" s="62" t="s">
        <v>56</v>
      </c>
      <c r="L65" s="62" t="s">
        <v>57</v>
      </c>
      <c r="M65" s="92" t="s">
        <v>23</v>
      </c>
      <c r="N65" s="92" t="s">
        <v>24</v>
      </c>
    </row>
    <row r="66" spans="1:14" ht="33.6" x14ac:dyDescent="0.25">
      <c r="A66" s="79" t="s">
        <v>163</v>
      </c>
      <c r="B66" s="89" t="s">
        <v>164</v>
      </c>
      <c r="C66" s="90">
        <v>1</v>
      </c>
      <c r="D66" s="90" t="s">
        <v>132</v>
      </c>
      <c r="E66" s="90" t="s">
        <v>177</v>
      </c>
      <c r="F66" s="91" t="s">
        <v>139</v>
      </c>
      <c r="G66" s="91" t="s">
        <v>165</v>
      </c>
      <c r="H66" s="12">
        <v>149432</v>
      </c>
      <c r="I66" s="13">
        <f t="shared" si="3"/>
        <v>4.1841856591999997</v>
      </c>
      <c r="J66" s="83">
        <f t="shared" si="4"/>
        <v>27.60457336</v>
      </c>
      <c r="K66" s="90" t="s">
        <v>136</v>
      </c>
      <c r="L66" s="90" t="s">
        <v>57</v>
      </c>
      <c r="M66" s="92" t="s">
        <v>23</v>
      </c>
      <c r="N66" s="92" t="s">
        <v>24</v>
      </c>
    </row>
    <row r="67" spans="1:14" ht="26.4" x14ac:dyDescent="0.25">
      <c r="A67" s="170" t="s">
        <v>166</v>
      </c>
      <c r="B67" s="192" t="s">
        <v>167</v>
      </c>
      <c r="C67" s="179">
        <v>1</v>
      </c>
      <c r="D67" s="179" t="s">
        <v>151</v>
      </c>
      <c r="E67" s="179" t="s">
        <v>151</v>
      </c>
      <c r="F67" s="174">
        <v>50000</v>
      </c>
      <c r="G67" s="193" t="s">
        <v>168</v>
      </c>
      <c r="H67" s="176"/>
      <c r="I67" s="177"/>
      <c r="J67" s="178"/>
      <c r="K67" s="194"/>
      <c r="L67" s="194"/>
      <c r="M67" s="195" t="s">
        <v>23</v>
      </c>
      <c r="N67" s="195" t="s">
        <v>24</v>
      </c>
    </row>
    <row r="68" spans="1:14" ht="33.6" x14ac:dyDescent="0.25">
      <c r="A68" s="79" t="s">
        <v>169</v>
      </c>
      <c r="B68" s="89" t="s">
        <v>170</v>
      </c>
      <c r="C68" s="90">
        <v>1</v>
      </c>
      <c r="D68" s="90" t="s">
        <v>132</v>
      </c>
      <c r="E68" s="90" t="s">
        <v>177</v>
      </c>
      <c r="F68" s="91" t="s">
        <v>134</v>
      </c>
      <c r="G68" s="91" t="s">
        <v>171</v>
      </c>
      <c r="H68" s="12">
        <v>202091</v>
      </c>
      <c r="I68" s="13">
        <f t="shared" ref="I68:I99" si="5">H68*0.0000280006</f>
        <v>5.6586692546000004</v>
      </c>
      <c r="J68" s="83">
        <f t="shared" ref="J68:J99" si="6">H68*0.00018473</f>
        <v>37.332270430000001</v>
      </c>
      <c r="K68" s="90" t="s">
        <v>136</v>
      </c>
      <c r="L68" s="90" t="s">
        <v>57</v>
      </c>
      <c r="M68" s="92" t="s">
        <v>23</v>
      </c>
      <c r="N68" s="92" t="s">
        <v>24</v>
      </c>
    </row>
    <row r="69" spans="1:14" ht="26.4" x14ac:dyDescent="0.25">
      <c r="A69" s="79" t="s">
        <v>172</v>
      </c>
      <c r="B69" s="89" t="s">
        <v>173</v>
      </c>
      <c r="C69" s="90">
        <v>1</v>
      </c>
      <c r="D69" s="90" t="s">
        <v>18</v>
      </c>
      <c r="E69" s="90" t="s">
        <v>19</v>
      </c>
      <c r="F69" s="91"/>
      <c r="G69" s="91" t="s">
        <v>174</v>
      </c>
      <c r="H69" s="12">
        <v>215400</v>
      </c>
      <c r="I69" s="13">
        <f t="shared" si="5"/>
        <v>6.0313292399999998</v>
      </c>
      <c r="J69" s="83">
        <f t="shared" si="6"/>
        <v>39.790841999999998</v>
      </c>
      <c r="K69" s="90" t="s">
        <v>21</v>
      </c>
      <c r="L69" s="90" t="s">
        <v>29</v>
      </c>
      <c r="M69" s="92" t="s">
        <v>23</v>
      </c>
      <c r="N69" s="92" t="s">
        <v>24</v>
      </c>
    </row>
    <row r="70" spans="1:14" ht="33.6" x14ac:dyDescent="0.25">
      <c r="A70" s="79" t="s">
        <v>175</v>
      </c>
      <c r="B70" s="89" t="s">
        <v>176</v>
      </c>
      <c r="C70" s="90">
        <v>1</v>
      </c>
      <c r="D70" s="90" t="s">
        <v>132</v>
      </c>
      <c r="E70" s="90" t="s">
        <v>177</v>
      </c>
      <c r="F70" s="91" t="s">
        <v>134</v>
      </c>
      <c r="G70" s="91" t="s">
        <v>135</v>
      </c>
      <c r="H70" s="12">
        <v>319500</v>
      </c>
      <c r="I70" s="13">
        <f t="shared" si="5"/>
        <v>8.9461917</v>
      </c>
      <c r="J70" s="83">
        <f t="shared" si="6"/>
        <v>59.021234999999997</v>
      </c>
      <c r="K70" s="90" t="s">
        <v>136</v>
      </c>
      <c r="L70" s="90" t="s">
        <v>57</v>
      </c>
      <c r="M70" s="92" t="s">
        <v>23</v>
      </c>
      <c r="N70" s="92" t="s">
        <v>24</v>
      </c>
    </row>
    <row r="71" spans="1:14" ht="39.6" x14ac:dyDescent="0.25">
      <c r="A71" s="7" t="s">
        <v>178</v>
      </c>
      <c r="B71" s="8" t="s">
        <v>179</v>
      </c>
      <c r="C71" s="10">
        <v>1</v>
      </c>
      <c r="D71" s="10" t="s">
        <v>18</v>
      </c>
      <c r="E71" s="10" t="s">
        <v>19</v>
      </c>
      <c r="F71" s="18"/>
      <c r="G71" s="10" t="s">
        <v>94</v>
      </c>
      <c r="H71" s="12">
        <v>97736</v>
      </c>
      <c r="I71" s="13">
        <f t="shared" si="5"/>
        <v>2.7366666416000003</v>
      </c>
      <c r="J71" s="83">
        <f t="shared" si="6"/>
        <v>18.054771280000001</v>
      </c>
      <c r="K71" s="62" t="s">
        <v>101</v>
      </c>
      <c r="L71" s="62" t="s">
        <v>22</v>
      </c>
      <c r="M71" s="92" t="s">
        <v>23</v>
      </c>
      <c r="N71" s="92" t="s">
        <v>24</v>
      </c>
    </row>
    <row r="72" spans="1:14" ht="26.4" x14ac:dyDescent="0.25">
      <c r="A72" s="7" t="s">
        <v>178</v>
      </c>
      <c r="B72" s="8" t="s">
        <v>180</v>
      </c>
      <c r="C72" s="62">
        <v>1</v>
      </c>
      <c r="D72" s="62" t="s">
        <v>18</v>
      </c>
      <c r="E72" s="62" t="s">
        <v>19</v>
      </c>
      <c r="F72" s="124"/>
      <c r="G72" s="62" t="s">
        <v>181</v>
      </c>
      <c r="H72" s="12">
        <v>203316</v>
      </c>
      <c r="I72" s="13">
        <f t="shared" si="5"/>
        <v>5.6929699895999999</v>
      </c>
      <c r="J72" s="83">
        <f t="shared" si="6"/>
        <v>37.558564680000003</v>
      </c>
      <c r="K72" s="62" t="s">
        <v>101</v>
      </c>
      <c r="L72" s="62" t="s">
        <v>22</v>
      </c>
      <c r="M72" s="92" t="s">
        <v>23</v>
      </c>
      <c r="N72" s="92" t="s">
        <v>24</v>
      </c>
    </row>
    <row r="73" spans="1:14" ht="26.4" x14ac:dyDescent="0.25">
      <c r="A73" s="79" t="s">
        <v>178</v>
      </c>
      <c r="B73" s="122" t="s">
        <v>182</v>
      </c>
      <c r="C73" s="62">
        <v>1</v>
      </c>
      <c r="D73" s="62" t="s">
        <v>18</v>
      </c>
      <c r="E73" s="62" t="s">
        <v>19</v>
      </c>
      <c r="F73" s="124"/>
      <c r="G73" s="62" t="s">
        <v>183</v>
      </c>
      <c r="H73" s="12">
        <v>95684</v>
      </c>
      <c r="I73" s="13">
        <f t="shared" si="5"/>
        <v>2.6792094103999999</v>
      </c>
      <c r="J73" s="83">
        <f t="shared" si="6"/>
        <v>17.675705319999999</v>
      </c>
      <c r="K73" s="62" t="s">
        <v>21</v>
      </c>
      <c r="L73" s="62" t="s">
        <v>29</v>
      </c>
      <c r="M73" s="92" t="s">
        <v>23</v>
      </c>
      <c r="N73" s="92" t="s">
        <v>24</v>
      </c>
    </row>
    <row r="74" spans="1:14" ht="21.75" customHeight="1" x14ac:dyDescent="0.25">
      <c r="A74" s="79" t="s">
        <v>184</v>
      </c>
      <c r="B74" s="122" t="s">
        <v>185</v>
      </c>
      <c r="C74" s="62">
        <v>1</v>
      </c>
      <c r="D74" s="62" t="s">
        <v>18</v>
      </c>
      <c r="E74" s="62" t="s">
        <v>186</v>
      </c>
      <c r="F74" s="124"/>
      <c r="G74" s="62" t="s">
        <v>94</v>
      </c>
      <c r="H74" s="12">
        <v>310971</v>
      </c>
      <c r="I74" s="13">
        <f t="shared" si="5"/>
        <v>8.7073745826</v>
      </c>
      <c r="J74" s="83">
        <f t="shared" si="6"/>
        <v>57.445672829999999</v>
      </c>
      <c r="K74" s="62" t="s">
        <v>136</v>
      </c>
      <c r="L74" s="62" t="s">
        <v>57</v>
      </c>
      <c r="M74" s="92" t="s">
        <v>23</v>
      </c>
      <c r="N74" s="92" t="s">
        <v>24</v>
      </c>
    </row>
    <row r="75" spans="1:14" ht="26.4" x14ac:dyDescent="0.25">
      <c r="A75" s="79" t="s">
        <v>187</v>
      </c>
      <c r="B75" s="122" t="s">
        <v>188</v>
      </c>
      <c r="C75" s="62">
        <v>1</v>
      </c>
      <c r="D75" s="62" t="s">
        <v>151</v>
      </c>
      <c r="E75" s="62" t="s">
        <v>151</v>
      </c>
      <c r="F75" s="124">
        <v>50000</v>
      </c>
      <c r="G75" s="62" t="s">
        <v>28</v>
      </c>
      <c r="H75" s="191">
        <v>284123</v>
      </c>
      <c r="I75" s="13">
        <f t="shared" si="5"/>
        <v>7.9556144737999999</v>
      </c>
      <c r="J75" s="83">
        <f t="shared" si="6"/>
        <v>52.486041790000002</v>
      </c>
      <c r="K75" s="62" t="s">
        <v>56</v>
      </c>
      <c r="L75" s="62" t="s">
        <v>57</v>
      </c>
      <c r="M75" s="92" t="s">
        <v>23</v>
      </c>
      <c r="N75" s="92" t="s">
        <v>24</v>
      </c>
    </row>
    <row r="76" spans="1:14" ht="46.8" x14ac:dyDescent="0.25">
      <c r="A76" s="79" t="s">
        <v>189</v>
      </c>
      <c r="B76" s="122" t="s">
        <v>190</v>
      </c>
      <c r="C76" s="62">
        <v>1</v>
      </c>
      <c r="D76" s="62" t="s">
        <v>191</v>
      </c>
      <c r="E76" s="62" t="s">
        <v>192</v>
      </c>
      <c r="F76" s="124"/>
      <c r="G76" s="10" t="s">
        <v>193</v>
      </c>
      <c r="H76" s="12">
        <v>360575</v>
      </c>
      <c r="I76" s="13">
        <f t="shared" si="5"/>
        <v>10.096316345</v>
      </c>
      <c r="J76" s="83">
        <f t="shared" si="6"/>
        <v>66.609019750000002</v>
      </c>
      <c r="K76" s="62" t="s">
        <v>136</v>
      </c>
      <c r="L76" s="62" t="s">
        <v>57</v>
      </c>
      <c r="M76" s="92" t="s">
        <v>23</v>
      </c>
      <c r="N76" s="92" t="s">
        <v>24</v>
      </c>
    </row>
    <row r="77" spans="1:14" ht="33.6" x14ac:dyDescent="0.25">
      <c r="A77" s="79" t="s">
        <v>194</v>
      </c>
      <c r="B77" s="122" t="s">
        <v>195</v>
      </c>
      <c r="C77" s="62">
        <v>1</v>
      </c>
      <c r="D77" s="62" t="s">
        <v>196</v>
      </c>
      <c r="E77" s="90" t="s">
        <v>177</v>
      </c>
      <c r="F77" s="124" t="s">
        <v>134</v>
      </c>
      <c r="G77" s="62" t="s">
        <v>94</v>
      </c>
      <c r="H77" s="12">
        <v>170700</v>
      </c>
      <c r="I77" s="13">
        <f t="shared" si="5"/>
        <v>4.7797024200000005</v>
      </c>
      <c r="J77" s="83">
        <f t="shared" si="6"/>
        <v>31.533411000000001</v>
      </c>
      <c r="K77" s="62" t="s">
        <v>136</v>
      </c>
      <c r="L77" s="62" t="s">
        <v>57</v>
      </c>
      <c r="M77" s="101" t="s">
        <v>23</v>
      </c>
      <c r="N77" s="101" t="s">
        <v>24</v>
      </c>
    </row>
    <row r="78" spans="1:14" ht="26.4" x14ac:dyDescent="0.25">
      <c r="A78" s="79" t="s">
        <v>197</v>
      </c>
      <c r="B78" s="122" t="s">
        <v>198</v>
      </c>
      <c r="C78" s="62">
        <v>1</v>
      </c>
      <c r="D78" s="62" t="s">
        <v>151</v>
      </c>
      <c r="E78" s="62" t="s">
        <v>151</v>
      </c>
      <c r="F78" s="124">
        <v>50000</v>
      </c>
      <c r="G78" s="62" t="s">
        <v>28</v>
      </c>
      <c r="H78" s="166">
        <v>87038</v>
      </c>
      <c r="I78" s="13">
        <f t="shared" si="5"/>
        <v>2.4371162228000003</v>
      </c>
      <c r="J78" s="83">
        <f t="shared" si="6"/>
        <v>16.07852974</v>
      </c>
      <c r="K78" s="62" t="s">
        <v>56</v>
      </c>
      <c r="L78" s="62" t="s">
        <v>57</v>
      </c>
      <c r="M78" s="101"/>
      <c r="N78" s="101"/>
    </row>
    <row r="79" spans="1:14" ht="33.6" x14ac:dyDescent="0.25">
      <c r="A79" s="79" t="s">
        <v>199</v>
      </c>
      <c r="B79" s="89" t="s">
        <v>200</v>
      </c>
      <c r="C79" s="90">
        <v>1</v>
      </c>
      <c r="D79" s="90" t="s">
        <v>132</v>
      </c>
      <c r="E79" s="90" t="s">
        <v>177</v>
      </c>
      <c r="F79" s="91" t="s">
        <v>134</v>
      </c>
      <c r="G79" s="91" t="s">
        <v>201</v>
      </c>
      <c r="H79" s="166">
        <v>206332</v>
      </c>
      <c r="I79" s="13">
        <f t="shared" si="5"/>
        <v>5.7774197992000005</v>
      </c>
      <c r="J79" s="83">
        <f t="shared" si="6"/>
        <v>38.115710360000001</v>
      </c>
      <c r="K79" s="90" t="s">
        <v>136</v>
      </c>
      <c r="L79" s="90" t="s">
        <v>57</v>
      </c>
      <c r="M79" s="92" t="s">
        <v>23</v>
      </c>
      <c r="N79" s="92" t="s">
        <v>24</v>
      </c>
    </row>
    <row r="80" spans="1:14" ht="33.6" x14ac:dyDescent="0.25">
      <c r="A80" s="79" t="s">
        <v>202</v>
      </c>
      <c r="B80" s="89" t="s">
        <v>203</v>
      </c>
      <c r="C80" s="90">
        <v>1</v>
      </c>
      <c r="D80" s="90" t="s">
        <v>132</v>
      </c>
      <c r="E80" s="90" t="s">
        <v>177</v>
      </c>
      <c r="F80" s="91" t="s">
        <v>134</v>
      </c>
      <c r="G80" s="91" t="s">
        <v>36</v>
      </c>
      <c r="H80" s="12">
        <v>117943</v>
      </c>
      <c r="I80" s="13">
        <f t="shared" si="5"/>
        <v>3.3024747658</v>
      </c>
      <c r="J80" s="83">
        <f t="shared" si="6"/>
        <v>21.787610390000001</v>
      </c>
      <c r="K80" s="90" t="s">
        <v>136</v>
      </c>
      <c r="L80" s="90" t="s">
        <v>57</v>
      </c>
      <c r="M80" s="92" t="s">
        <v>23</v>
      </c>
      <c r="N80" s="92" t="s">
        <v>24</v>
      </c>
    </row>
    <row r="81" spans="1:14" ht="33.6" x14ac:dyDescent="0.25">
      <c r="A81" s="79" t="s">
        <v>204</v>
      </c>
      <c r="B81" s="89" t="s">
        <v>205</v>
      </c>
      <c r="C81" s="90">
        <v>1</v>
      </c>
      <c r="D81" s="90" t="s">
        <v>132</v>
      </c>
      <c r="E81" s="90" t="s">
        <v>177</v>
      </c>
      <c r="F81" s="91" t="s">
        <v>134</v>
      </c>
      <c r="G81" s="91" t="s">
        <v>140</v>
      </c>
      <c r="H81" s="12">
        <v>240975</v>
      </c>
      <c r="I81" s="13">
        <f t="shared" si="5"/>
        <v>6.7474445850000002</v>
      </c>
      <c r="J81" s="83">
        <f t="shared" si="6"/>
        <v>44.515311750000002</v>
      </c>
      <c r="K81" s="90" t="s">
        <v>136</v>
      </c>
      <c r="L81" s="90" t="s">
        <v>57</v>
      </c>
      <c r="M81" s="92" t="s">
        <v>23</v>
      </c>
      <c r="N81" s="92" t="s">
        <v>24</v>
      </c>
    </row>
    <row r="82" spans="1:14" ht="39.6" x14ac:dyDescent="0.25">
      <c r="A82" s="7" t="s">
        <v>206</v>
      </c>
      <c r="B82" s="89" t="s">
        <v>207</v>
      </c>
      <c r="C82" s="90">
        <v>1</v>
      </c>
      <c r="D82" s="90" t="s">
        <v>132</v>
      </c>
      <c r="E82" s="90" t="s">
        <v>177</v>
      </c>
      <c r="F82" s="91" t="s">
        <v>134</v>
      </c>
      <c r="G82" s="91" t="s">
        <v>36</v>
      </c>
      <c r="H82" s="12">
        <v>227760</v>
      </c>
      <c r="I82" s="13">
        <f t="shared" si="5"/>
        <v>6.3774166560000003</v>
      </c>
      <c r="J82" s="83">
        <f t="shared" si="6"/>
        <v>42.074104800000001</v>
      </c>
      <c r="K82" s="90" t="s">
        <v>136</v>
      </c>
      <c r="L82" s="90" t="s">
        <v>57</v>
      </c>
      <c r="M82" s="92" t="s">
        <v>23</v>
      </c>
      <c r="N82" s="92" t="s">
        <v>24</v>
      </c>
    </row>
    <row r="83" spans="1:14" ht="33.6" x14ac:dyDescent="0.25">
      <c r="A83" s="79" t="s">
        <v>208</v>
      </c>
      <c r="B83" s="89" t="s">
        <v>209</v>
      </c>
      <c r="C83" s="90">
        <v>1</v>
      </c>
      <c r="D83" s="90" t="s">
        <v>132</v>
      </c>
      <c r="E83" s="90" t="s">
        <v>177</v>
      </c>
      <c r="F83" s="91" t="s">
        <v>134</v>
      </c>
      <c r="G83" s="91" t="s">
        <v>135</v>
      </c>
      <c r="H83" s="12">
        <v>229850</v>
      </c>
      <c r="I83" s="13">
        <f t="shared" si="5"/>
        <v>6.4359379099999998</v>
      </c>
      <c r="J83" s="83">
        <f t="shared" si="6"/>
        <v>42.460190500000003</v>
      </c>
      <c r="K83" s="90" t="s">
        <v>136</v>
      </c>
      <c r="L83" s="90" t="s">
        <v>57</v>
      </c>
      <c r="M83" s="92" t="s">
        <v>23</v>
      </c>
      <c r="N83" s="92" t="s">
        <v>24</v>
      </c>
    </row>
    <row r="84" spans="1:14" ht="33.6" x14ac:dyDescent="0.25">
      <c r="A84" s="7" t="s">
        <v>210</v>
      </c>
      <c r="B84" s="89" t="s">
        <v>211</v>
      </c>
      <c r="C84" s="90">
        <v>1</v>
      </c>
      <c r="D84" s="90" t="s">
        <v>132</v>
      </c>
      <c r="E84" s="90" t="s">
        <v>177</v>
      </c>
      <c r="F84" s="91" t="s">
        <v>134</v>
      </c>
      <c r="G84" s="91" t="s">
        <v>165</v>
      </c>
      <c r="H84" s="12">
        <v>295214.54825461999</v>
      </c>
      <c r="I84" s="13">
        <f t="shared" si="5"/>
        <v>8.2661844798583122</v>
      </c>
      <c r="J84" s="83">
        <f t="shared" si="6"/>
        <v>54.534983499075949</v>
      </c>
      <c r="K84" s="90" t="s">
        <v>136</v>
      </c>
      <c r="L84" s="90" t="s">
        <v>57</v>
      </c>
      <c r="M84" s="92" t="s">
        <v>23</v>
      </c>
      <c r="N84" s="92" t="s">
        <v>24</v>
      </c>
    </row>
    <row r="85" spans="1:14" x14ac:dyDescent="0.25">
      <c r="A85" s="7" t="s">
        <v>212</v>
      </c>
      <c r="B85" s="102" t="s">
        <v>213</v>
      </c>
      <c r="C85" s="102">
        <v>1</v>
      </c>
      <c r="D85" s="24" t="s">
        <v>18</v>
      </c>
      <c r="E85" s="24" t="s">
        <v>32</v>
      </c>
      <c r="F85" s="102"/>
      <c r="G85" s="91" t="s">
        <v>33</v>
      </c>
      <c r="H85" s="166">
        <v>63198</v>
      </c>
      <c r="I85" s="13">
        <f t="shared" si="5"/>
        <v>1.7695819188000002</v>
      </c>
      <c r="J85" s="83">
        <f t="shared" si="6"/>
        <v>11.674566540000001</v>
      </c>
      <c r="K85" s="196" t="s">
        <v>21</v>
      </c>
      <c r="L85" s="90" t="s">
        <v>22</v>
      </c>
      <c r="M85" s="92" t="s">
        <v>23</v>
      </c>
      <c r="N85" s="92" t="s">
        <v>24</v>
      </c>
    </row>
    <row r="86" spans="1:14" s="2" customFormat="1" ht="33.6" x14ac:dyDescent="0.25">
      <c r="A86" s="79" t="s">
        <v>214</v>
      </c>
      <c r="B86" s="89" t="s">
        <v>215</v>
      </c>
      <c r="C86" s="90">
        <v>1</v>
      </c>
      <c r="D86" s="90" t="s">
        <v>132</v>
      </c>
      <c r="E86" s="90" t="s">
        <v>177</v>
      </c>
      <c r="F86" s="91" t="s">
        <v>134</v>
      </c>
      <c r="G86" s="91" t="s">
        <v>193</v>
      </c>
      <c r="H86" s="12">
        <v>987150</v>
      </c>
      <c r="I86" s="13">
        <f t="shared" si="5"/>
        <v>27.64079229</v>
      </c>
      <c r="J86" s="83">
        <f t="shared" si="6"/>
        <v>182.35621950000001</v>
      </c>
      <c r="K86" s="90" t="s">
        <v>136</v>
      </c>
      <c r="L86" s="90" t="s">
        <v>57</v>
      </c>
      <c r="M86" s="92" t="s">
        <v>23</v>
      </c>
      <c r="N86" s="92" t="s">
        <v>24</v>
      </c>
    </row>
    <row r="87" spans="1:14" s="2" customFormat="1" ht="26.4" x14ac:dyDescent="0.25">
      <c r="A87" s="79" t="s">
        <v>216</v>
      </c>
      <c r="B87" s="89" t="s">
        <v>217</v>
      </c>
      <c r="C87" s="90">
        <v>1</v>
      </c>
      <c r="D87" s="90" t="s">
        <v>18</v>
      </c>
      <c r="E87" s="90" t="s">
        <v>19</v>
      </c>
      <c r="F87" s="91"/>
      <c r="G87" s="91" t="s">
        <v>78</v>
      </c>
      <c r="H87" s="12">
        <v>131017</v>
      </c>
      <c r="I87" s="13">
        <f t="shared" si="5"/>
        <v>3.6685546102000002</v>
      </c>
      <c r="J87" s="83">
        <f t="shared" si="6"/>
        <v>24.202770409999999</v>
      </c>
      <c r="K87" s="90" t="s">
        <v>21</v>
      </c>
      <c r="L87" s="90" t="s">
        <v>29</v>
      </c>
      <c r="M87" s="92" t="s">
        <v>23</v>
      </c>
      <c r="N87" s="92" t="s">
        <v>24</v>
      </c>
    </row>
    <row r="88" spans="1:14" s="104" customFormat="1" ht="26.4" x14ac:dyDescent="0.25">
      <c r="A88" s="79" t="s">
        <v>216</v>
      </c>
      <c r="B88" s="89" t="s">
        <v>218</v>
      </c>
      <c r="C88" s="90">
        <v>1</v>
      </c>
      <c r="D88" s="90" t="s">
        <v>18</v>
      </c>
      <c r="E88" s="90" t="s">
        <v>19</v>
      </c>
      <c r="F88" s="197"/>
      <c r="G88" s="91" t="s">
        <v>78</v>
      </c>
      <c r="H88" s="12">
        <v>235226</v>
      </c>
      <c r="I88" s="13">
        <f t="shared" si="5"/>
        <v>6.5864691355999998</v>
      </c>
      <c r="J88" s="83">
        <f t="shared" si="6"/>
        <v>43.45329898</v>
      </c>
      <c r="K88" s="90" t="s">
        <v>21</v>
      </c>
      <c r="L88" s="90" t="s">
        <v>29</v>
      </c>
      <c r="M88" s="92" t="s">
        <v>23</v>
      </c>
      <c r="N88" s="92" t="s">
        <v>24</v>
      </c>
    </row>
    <row r="89" spans="1:14" s="87" customFormat="1" ht="27.9" customHeight="1" x14ac:dyDescent="0.25">
      <c r="A89" s="79" t="s">
        <v>220</v>
      </c>
      <c r="B89" s="198" t="s">
        <v>221</v>
      </c>
      <c r="C89" s="199">
        <v>1</v>
      </c>
      <c r="D89" s="62" t="s">
        <v>151</v>
      </c>
      <c r="E89" s="62" t="s">
        <v>151</v>
      </c>
      <c r="F89" s="124">
        <v>50000</v>
      </c>
      <c r="G89" s="90" t="s">
        <v>222</v>
      </c>
      <c r="H89" s="10"/>
      <c r="I89" s="13">
        <f t="shared" si="5"/>
        <v>0</v>
      </c>
      <c r="J89" s="83">
        <f t="shared" si="6"/>
        <v>0</v>
      </c>
      <c r="K89" s="62" t="s">
        <v>56</v>
      </c>
      <c r="L89" s="62" t="s">
        <v>57</v>
      </c>
      <c r="M89" s="199" t="s">
        <v>23</v>
      </c>
      <c r="N89" s="108" t="s">
        <v>24</v>
      </c>
    </row>
    <row r="90" spans="1:14" s="109" customFormat="1" ht="39.6" x14ac:dyDescent="0.25">
      <c r="A90" s="79" t="s">
        <v>223</v>
      </c>
      <c r="B90" s="89" t="s">
        <v>224</v>
      </c>
      <c r="C90" s="90">
        <v>1</v>
      </c>
      <c r="D90" s="90" t="s">
        <v>132</v>
      </c>
      <c r="E90" s="90" t="s">
        <v>177</v>
      </c>
      <c r="F90" s="91" t="s">
        <v>134</v>
      </c>
      <c r="G90" s="91" t="s">
        <v>171</v>
      </c>
      <c r="H90" s="12">
        <v>330172</v>
      </c>
      <c r="I90" s="13">
        <f t="shared" si="5"/>
        <v>9.2450141032000008</v>
      </c>
      <c r="J90" s="83">
        <f t="shared" si="6"/>
        <v>60.99267356</v>
      </c>
      <c r="K90" s="90" t="s">
        <v>136</v>
      </c>
      <c r="L90" s="90" t="s">
        <v>57</v>
      </c>
      <c r="M90" s="92" t="s">
        <v>23</v>
      </c>
      <c r="N90" s="92" t="s">
        <v>24</v>
      </c>
    </row>
    <row r="91" spans="1:14" s="109" customFormat="1" ht="33.6" x14ac:dyDescent="0.25">
      <c r="A91" s="79" t="s">
        <v>225</v>
      </c>
      <c r="B91" s="89" t="s">
        <v>226</v>
      </c>
      <c r="C91" s="90">
        <v>1</v>
      </c>
      <c r="D91" s="90" t="s">
        <v>132</v>
      </c>
      <c r="E91" s="90" t="s">
        <v>177</v>
      </c>
      <c r="F91" s="91" t="s">
        <v>134</v>
      </c>
      <c r="G91" s="91" t="s">
        <v>171</v>
      </c>
      <c r="H91" s="12">
        <v>289983</v>
      </c>
      <c r="I91" s="13">
        <f t="shared" si="5"/>
        <v>8.1196979898000006</v>
      </c>
      <c r="J91" s="83">
        <f t="shared" si="6"/>
        <v>53.56855959</v>
      </c>
      <c r="K91" s="90" t="s">
        <v>136</v>
      </c>
      <c r="L91" s="90" t="s">
        <v>57</v>
      </c>
      <c r="M91" s="92" t="s">
        <v>23</v>
      </c>
      <c r="N91" s="92" t="s">
        <v>24</v>
      </c>
    </row>
    <row r="92" spans="1:14" s="109" customFormat="1" ht="26.4" x14ac:dyDescent="0.25">
      <c r="A92" s="79" t="s">
        <v>227</v>
      </c>
      <c r="B92" s="89" t="s">
        <v>228</v>
      </c>
      <c r="C92" s="90">
        <v>1</v>
      </c>
      <c r="D92" s="90" t="s">
        <v>18</v>
      </c>
      <c r="E92" s="90" t="s">
        <v>19</v>
      </c>
      <c r="F92" s="91"/>
      <c r="G92" s="91" t="s">
        <v>229</v>
      </c>
      <c r="H92" s="12">
        <v>293032</v>
      </c>
      <c r="I92" s="13">
        <f t="shared" si="5"/>
        <v>8.2050718192000005</v>
      </c>
      <c r="J92" s="83">
        <f t="shared" si="6"/>
        <v>54.131801359999997</v>
      </c>
      <c r="K92" s="90" t="s">
        <v>21</v>
      </c>
      <c r="L92" s="90" t="s">
        <v>29</v>
      </c>
      <c r="M92" s="92" t="s">
        <v>23</v>
      </c>
      <c r="N92" s="92" t="s">
        <v>24</v>
      </c>
    </row>
    <row r="93" spans="1:14" ht="26.4" x14ac:dyDescent="0.25">
      <c r="A93" s="79" t="s">
        <v>230</v>
      </c>
      <c r="B93" s="122" t="s">
        <v>231</v>
      </c>
      <c r="C93" s="62">
        <v>1</v>
      </c>
      <c r="D93" s="62" t="s">
        <v>151</v>
      </c>
      <c r="E93" s="62" t="s">
        <v>151</v>
      </c>
      <c r="F93" s="124">
        <v>50000</v>
      </c>
      <c r="G93" s="62" t="s">
        <v>28</v>
      </c>
      <c r="H93" s="166">
        <v>153500</v>
      </c>
      <c r="I93" s="13">
        <f t="shared" si="5"/>
        <v>4.2980920999999999</v>
      </c>
      <c r="J93" s="83">
        <f t="shared" si="6"/>
        <v>28.356055000000001</v>
      </c>
      <c r="K93" s="62" t="s">
        <v>56</v>
      </c>
      <c r="L93" s="62" t="s">
        <v>57</v>
      </c>
      <c r="M93" s="92" t="s">
        <v>23</v>
      </c>
      <c r="N93" s="92" t="s">
        <v>24</v>
      </c>
    </row>
    <row r="94" spans="1:14" ht="33.6" x14ac:dyDescent="0.25">
      <c r="A94" s="7" t="s">
        <v>232</v>
      </c>
      <c r="B94" s="89" t="s">
        <v>233</v>
      </c>
      <c r="C94" s="90">
        <v>1</v>
      </c>
      <c r="D94" s="90" t="s">
        <v>132</v>
      </c>
      <c r="E94" s="90" t="s">
        <v>177</v>
      </c>
      <c r="F94" s="91" t="s">
        <v>134</v>
      </c>
      <c r="G94" s="91" t="s">
        <v>135</v>
      </c>
      <c r="H94" s="12">
        <v>214171</v>
      </c>
      <c r="I94" s="13">
        <f t="shared" si="5"/>
        <v>5.9969165026000004</v>
      </c>
      <c r="J94" s="83">
        <f t="shared" si="6"/>
        <v>39.563808829999999</v>
      </c>
      <c r="K94" s="90" t="s">
        <v>136</v>
      </c>
      <c r="L94" s="90" t="s">
        <v>57</v>
      </c>
      <c r="M94" s="92" t="s">
        <v>23</v>
      </c>
      <c r="N94" s="92" t="s">
        <v>24</v>
      </c>
    </row>
    <row r="95" spans="1:14" ht="33.6" x14ac:dyDescent="0.25">
      <c r="A95" s="79" t="s">
        <v>234</v>
      </c>
      <c r="B95" s="122" t="s">
        <v>235</v>
      </c>
      <c r="C95" s="62">
        <v>1</v>
      </c>
      <c r="D95" s="62" t="s">
        <v>132</v>
      </c>
      <c r="E95" s="62" t="s">
        <v>177</v>
      </c>
      <c r="F95" s="200" t="s">
        <v>134</v>
      </c>
      <c r="G95" s="200" t="s">
        <v>171</v>
      </c>
      <c r="H95" s="20">
        <v>412478</v>
      </c>
      <c r="I95" s="13">
        <f t="shared" si="5"/>
        <v>11.549631486800001</v>
      </c>
      <c r="J95" s="83">
        <f t="shared" si="6"/>
        <v>76.19706094</v>
      </c>
      <c r="K95" s="62" t="s">
        <v>136</v>
      </c>
      <c r="L95" s="62" t="s">
        <v>57</v>
      </c>
      <c r="M95" s="101" t="s">
        <v>23</v>
      </c>
      <c r="N95" s="101" t="s">
        <v>24</v>
      </c>
    </row>
    <row r="96" spans="1:14" s="112" customFormat="1" ht="26.4" x14ac:dyDescent="0.25">
      <c r="A96" s="7" t="s">
        <v>236</v>
      </c>
      <c r="B96" s="8" t="s">
        <v>237</v>
      </c>
      <c r="C96" s="10">
        <v>1</v>
      </c>
      <c r="D96" s="10" t="s">
        <v>238</v>
      </c>
      <c r="E96" s="10" t="s">
        <v>238</v>
      </c>
      <c r="F96" s="18"/>
      <c r="G96" s="10" t="s">
        <v>239</v>
      </c>
      <c r="H96" s="20">
        <v>612000</v>
      </c>
      <c r="I96" s="13">
        <f t="shared" si="5"/>
        <v>17.136367200000002</v>
      </c>
      <c r="J96" s="14">
        <f t="shared" si="6"/>
        <v>113.05476</v>
      </c>
      <c r="K96" s="10" t="s">
        <v>56</v>
      </c>
      <c r="L96" s="10" t="s">
        <v>57</v>
      </c>
      <c r="M96" s="47" t="s">
        <v>23</v>
      </c>
      <c r="N96" s="47" t="s">
        <v>24</v>
      </c>
    </row>
    <row r="97" spans="1:14" ht="33.6" x14ac:dyDescent="0.25">
      <c r="A97" s="79" t="s">
        <v>240</v>
      </c>
      <c r="B97" s="122" t="s">
        <v>241</v>
      </c>
      <c r="C97" s="62">
        <v>1</v>
      </c>
      <c r="D97" s="62" t="s">
        <v>132</v>
      </c>
      <c r="E97" s="62" t="s">
        <v>177</v>
      </c>
      <c r="F97" s="200" t="s">
        <v>134</v>
      </c>
      <c r="G97" s="200" t="s">
        <v>171</v>
      </c>
      <c r="H97" s="20">
        <v>262226</v>
      </c>
      <c r="I97" s="13">
        <f t="shared" si="5"/>
        <v>7.3424853356000002</v>
      </c>
      <c r="J97" s="83">
        <f t="shared" si="6"/>
        <v>48.441008979999999</v>
      </c>
      <c r="K97" s="62" t="s">
        <v>136</v>
      </c>
      <c r="L97" s="62" t="s">
        <v>57</v>
      </c>
      <c r="M97" s="101" t="s">
        <v>23</v>
      </c>
      <c r="N97" s="101" t="s">
        <v>24</v>
      </c>
    </row>
    <row r="98" spans="1:14" ht="26.4" x14ac:dyDescent="0.25">
      <c r="A98" s="79" t="s">
        <v>242</v>
      </c>
      <c r="B98" s="122" t="s">
        <v>243</v>
      </c>
      <c r="C98" s="62">
        <v>1</v>
      </c>
      <c r="D98" s="62" t="s">
        <v>18</v>
      </c>
      <c r="E98" s="62" t="s">
        <v>19</v>
      </c>
      <c r="F98" s="111"/>
      <c r="G98" s="111" t="s">
        <v>33</v>
      </c>
      <c r="H98" s="157">
        <v>97000</v>
      </c>
      <c r="I98" s="13">
        <f t="shared" si="5"/>
        <v>2.7160582</v>
      </c>
      <c r="J98" s="83">
        <f t="shared" si="6"/>
        <v>17.918810000000001</v>
      </c>
      <c r="K98" s="62" t="s">
        <v>21</v>
      </c>
      <c r="L98" s="62" t="s">
        <v>29</v>
      </c>
      <c r="M98" s="92" t="s">
        <v>23</v>
      </c>
      <c r="N98" s="92" t="s">
        <v>24</v>
      </c>
    </row>
    <row r="99" spans="1:14" ht="26.4" x14ac:dyDescent="0.25">
      <c r="A99" s="7" t="s">
        <v>242</v>
      </c>
      <c r="B99" s="8" t="s">
        <v>244</v>
      </c>
      <c r="C99" s="10">
        <v>1</v>
      </c>
      <c r="D99" s="10" t="s">
        <v>18</v>
      </c>
      <c r="E99" s="10" t="s">
        <v>19</v>
      </c>
      <c r="F99" s="18"/>
      <c r="G99" s="10" t="s">
        <v>33</v>
      </c>
      <c r="H99" s="157">
        <v>36250</v>
      </c>
      <c r="I99" s="13">
        <f t="shared" si="5"/>
        <v>1.0150217500000001</v>
      </c>
      <c r="J99" s="83">
        <f t="shared" si="6"/>
        <v>6.6964625</v>
      </c>
      <c r="K99" s="62" t="s">
        <v>21</v>
      </c>
      <c r="L99" s="62" t="s">
        <v>29</v>
      </c>
      <c r="M99" s="101" t="s">
        <v>23</v>
      </c>
      <c r="N99" s="101" t="s">
        <v>24</v>
      </c>
    </row>
    <row r="100" spans="1:14" ht="26.4" x14ac:dyDescent="0.25">
      <c r="A100" s="170" t="s">
        <v>245</v>
      </c>
      <c r="B100" s="201" t="s">
        <v>246</v>
      </c>
      <c r="C100" s="202">
        <v>1</v>
      </c>
      <c r="D100" s="179" t="s">
        <v>151</v>
      </c>
      <c r="E100" s="179" t="s">
        <v>151</v>
      </c>
      <c r="F100" s="174">
        <v>50000</v>
      </c>
      <c r="G100" s="203" t="s">
        <v>168</v>
      </c>
      <c r="H100" s="177"/>
      <c r="I100" s="177"/>
      <c r="J100" s="178"/>
      <c r="K100" s="179"/>
      <c r="L100" s="179"/>
      <c r="M100" s="173"/>
      <c r="N100" s="173"/>
    </row>
    <row r="101" spans="1:14" ht="26.4" x14ac:dyDescent="0.25">
      <c r="A101" s="170" t="s">
        <v>250</v>
      </c>
      <c r="B101" s="192" t="s">
        <v>251</v>
      </c>
      <c r="C101" s="179">
        <v>1</v>
      </c>
      <c r="D101" s="179" t="s">
        <v>151</v>
      </c>
      <c r="E101" s="179" t="s">
        <v>151</v>
      </c>
      <c r="F101" s="174">
        <v>50000</v>
      </c>
      <c r="G101" s="203" t="s">
        <v>269</v>
      </c>
      <c r="H101" s="177"/>
      <c r="I101" s="177"/>
      <c r="J101" s="178"/>
      <c r="K101" s="179"/>
      <c r="L101" s="179"/>
      <c r="M101" s="173"/>
      <c r="N101" s="173"/>
    </row>
    <row r="102" spans="1:14" ht="26.4" x14ac:dyDescent="0.25">
      <c r="A102" s="79" t="s">
        <v>253</v>
      </c>
      <c r="B102" s="122" t="s">
        <v>254</v>
      </c>
      <c r="C102" s="62">
        <v>1</v>
      </c>
      <c r="D102" s="62" t="s">
        <v>18</v>
      </c>
      <c r="E102" s="62" t="s">
        <v>19</v>
      </c>
      <c r="F102" s="124"/>
      <c r="G102" s="62" t="s">
        <v>255</v>
      </c>
      <c r="H102" s="20">
        <v>111000</v>
      </c>
      <c r="I102" s="13">
        <f t="shared" ref="I102:I107" si="7">H102*0.0000280006</f>
        <v>3.1080665999999999</v>
      </c>
      <c r="J102" s="83">
        <f t="shared" ref="J102:J107" si="8">H102*0.00018473</f>
        <v>20.505030000000001</v>
      </c>
      <c r="K102" s="62" t="s">
        <v>21</v>
      </c>
      <c r="L102" s="62" t="s">
        <v>29</v>
      </c>
      <c r="M102" s="101" t="s">
        <v>23</v>
      </c>
      <c r="N102" s="101" t="s">
        <v>24</v>
      </c>
    </row>
    <row r="103" spans="1:14" ht="33.6" x14ac:dyDescent="0.25">
      <c r="A103" s="79" t="s">
        <v>256</v>
      </c>
      <c r="B103" s="122" t="s">
        <v>257</v>
      </c>
      <c r="C103" s="62">
        <v>1</v>
      </c>
      <c r="D103" s="62" t="s">
        <v>132</v>
      </c>
      <c r="E103" s="62" t="s">
        <v>177</v>
      </c>
      <c r="F103" s="200" t="s">
        <v>134</v>
      </c>
      <c r="G103" s="200" t="s">
        <v>165</v>
      </c>
      <c r="H103" s="20">
        <v>338229</v>
      </c>
      <c r="I103" s="13">
        <f t="shared" si="7"/>
        <v>9.4706149374000006</v>
      </c>
      <c r="J103" s="83">
        <f t="shared" si="8"/>
        <v>62.48104317</v>
      </c>
      <c r="K103" s="62" t="s">
        <v>136</v>
      </c>
      <c r="L103" s="62" t="s">
        <v>57</v>
      </c>
      <c r="M103" s="101" t="s">
        <v>23</v>
      </c>
      <c r="N103" s="101" t="s">
        <v>24</v>
      </c>
    </row>
    <row r="104" spans="1:14" ht="33.6" x14ac:dyDescent="0.25">
      <c r="A104" s="79" t="s">
        <v>258</v>
      </c>
      <c r="B104" s="122" t="s">
        <v>259</v>
      </c>
      <c r="C104" s="62">
        <v>1</v>
      </c>
      <c r="D104" s="62" t="s">
        <v>132</v>
      </c>
      <c r="E104" s="62" t="s">
        <v>177</v>
      </c>
      <c r="F104" s="200" t="s">
        <v>134</v>
      </c>
      <c r="G104" s="200" t="s">
        <v>260</v>
      </c>
      <c r="H104" s="20">
        <v>324571</v>
      </c>
      <c r="I104" s="13">
        <f t="shared" si="7"/>
        <v>9.0881827426000008</v>
      </c>
      <c r="J104" s="83">
        <f t="shared" si="8"/>
        <v>59.958000830000003</v>
      </c>
      <c r="K104" s="62" t="s">
        <v>136</v>
      </c>
      <c r="L104" s="62" t="s">
        <v>57</v>
      </c>
      <c r="M104" s="101" t="s">
        <v>23</v>
      </c>
      <c r="N104" s="101" t="s">
        <v>24</v>
      </c>
    </row>
    <row r="105" spans="1:14" ht="33.6" x14ac:dyDescent="0.25">
      <c r="A105" s="79" t="s">
        <v>261</v>
      </c>
      <c r="B105" s="122" t="s">
        <v>262</v>
      </c>
      <c r="C105" s="62">
        <v>1</v>
      </c>
      <c r="D105" s="62" t="s">
        <v>132</v>
      </c>
      <c r="E105" s="62" t="s">
        <v>177</v>
      </c>
      <c r="F105" s="200" t="s">
        <v>134</v>
      </c>
      <c r="G105" s="200" t="s">
        <v>171</v>
      </c>
      <c r="H105" s="20">
        <v>435807</v>
      </c>
      <c r="I105" s="13">
        <f t="shared" si="7"/>
        <v>12.202857484200001</v>
      </c>
      <c r="J105" s="83">
        <f t="shared" si="8"/>
        <v>80.506627109999997</v>
      </c>
      <c r="K105" s="62" t="s">
        <v>136</v>
      </c>
      <c r="L105" s="62" t="s">
        <v>57</v>
      </c>
      <c r="M105" s="101" t="s">
        <v>23</v>
      </c>
      <c r="N105" s="101" t="s">
        <v>24</v>
      </c>
    </row>
    <row r="106" spans="1:14" ht="33.6" x14ac:dyDescent="0.25">
      <c r="A106" s="79" t="s">
        <v>263</v>
      </c>
      <c r="B106" s="122" t="s">
        <v>264</v>
      </c>
      <c r="C106" s="62">
        <v>1</v>
      </c>
      <c r="D106" s="62" t="s">
        <v>132</v>
      </c>
      <c r="E106" s="62" t="s">
        <v>177</v>
      </c>
      <c r="F106" s="200" t="s">
        <v>134</v>
      </c>
      <c r="G106" s="200" t="s">
        <v>63</v>
      </c>
      <c r="H106" s="20">
        <v>196200</v>
      </c>
      <c r="I106" s="13">
        <f t="shared" si="7"/>
        <v>5.4937177200000002</v>
      </c>
      <c r="J106" s="83">
        <f t="shared" si="8"/>
        <v>36.244025999999998</v>
      </c>
      <c r="K106" s="62" t="s">
        <v>136</v>
      </c>
      <c r="L106" s="62" t="s">
        <v>57</v>
      </c>
      <c r="M106" s="101" t="s">
        <v>23</v>
      </c>
      <c r="N106" s="101" t="s">
        <v>24</v>
      </c>
    </row>
    <row r="107" spans="1:14" ht="33.6" x14ac:dyDescent="0.25">
      <c r="A107" s="79" t="s">
        <v>263</v>
      </c>
      <c r="B107" s="122" t="s">
        <v>265</v>
      </c>
      <c r="C107" s="62">
        <v>1</v>
      </c>
      <c r="D107" s="62" t="s">
        <v>132</v>
      </c>
      <c r="E107" s="62" t="s">
        <v>177</v>
      </c>
      <c r="F107" s="200" t="s">
        <v>134</v>
      </c>
      <c r="G107" s="200" t="s">
        <v>266</v>
      </c>
      <c r="H107" s="20">
        <v>436405</v>
      </c>
      <c r="I107" s="13">
        <f t="shared" si="7"/>
        <v>12.219601843</v>
      </c>
      <c r="J107" s="83">
        <f t="shared" si="8"/>
        <v>80.617095649999996</v>
      </c>
      <c r="K107" s="62" t="s">
        <v>136</v>
      </c>
      <c r="L107" s="62" t="s">
        <v>57</v>
      </c>
      <c r="M107" s="101" t="s">
        <v>23</v>
      </c>
      <c r="N107" s="101" t="s">
        <v>24</v>
      </c>
    </row>
    <row r="108" spans="1:14" ht="33.6" x14ac:dyDescent="0.25">
      <c r="A108" s="170" t="s">
        <v>267</v>
      </c>
      <c r="B108" s="192" t="s">
        <v>268</v>
      </c>
      <c r="C108" s="179">
        <v>1</v>
      </c>
      <c r="D108" s="179" t="s">
        <v>132</v>
      </c>
      <c r="E108" s="179" t="s">
        <v>177</v>
      </c>
      <c r="F108" s="204"/>
      <c r="G108" s="205" t="s">
        <v>269</v>
      </c>
      <c r="H108" s="183"/>
      <c r="I108" s="177"/>
      <c r="J108" s="178"/>
      <c r="K108" s="179"/>
      <c r="L108" s="179"/>
      <c r="M108" s="173"/>
      <c r="N108" s="173"/>
    </row>
    <row r="109" spans="1:14" ht="33.6" x14ac:dyDescent="0.25">
      <c r="A109" s="79" t="s">
        <v>270</v>
      </c>
      <c r="B109" s="122" t="s">
        <v>271</v>
      </c>
      <c r="C109" s="62">
        <v>1</v>
      </c>
      <c r="D109" s="62" t="s">
        <v>132</v>
      </c>
      <c r="E109" s="62" t="s">
        <v>177</v>
      </c>
      <c r="F109" s="200" t="s">
        <v>134</v>
      </c>
      <c r="G109" s="200" t="s">
        <v>78</v>
      </c>
      <c r="H109" s="20">
        <v>204212</v>
      </c>
      <c r="I109" s="13">
        <f>H109*0.0000280006</f>
        <v>5.7180585272000002</v>
      </c>
      <c r="J109" s="83">
        <f>H109*0.00018473</f>
        <v>37.724082760000002</v>
      </c>
      <c r="K109" s="62" t="s">
        <v>136</v>
      </c>
      <c r="L109" s="62" t="s">
        <v>57</v>
      </c>
      <c r="M109" s="101" t="s">
        <v>23</v>
      </c>
      <c r="N109" s="101" t="s">
        <v>24</v>
      </c>
    </row>
    <row r="110" spans="1:14" ht="33.6" x14ac:dyDescent="0.25">
      <c r="A110" s="7" t="s">
        <v>272</v>
      </c>
      <c r="B110" s="122" t="s">
        <v>273</v>
      </c>
      <c r="C110" s="62">
        <v>1</v>
      </c>
      <c r="D110" s="62" t="s">
        <v>132</v>
      </c>
      <c r="E110" s="62" t="s">
        <v>177</v>
      </c>
      <c r="F110" s="200" t="s">
        <v>134</v>
      </c>
      <c r="G110" s="111" t="s">
        <v>274</v>
      </c>
      <c r="H110" s="20">
        <v>306342</v>
      </c>
      <c r="I110" s="13">
        <f>H110*0.0000280006</f>
        <v>8.5777598051999995</v>
      </c>
      <c r="J110" s="83">
        <f>H110*0.00018473</f>
        <v>56.590557660000002</v>
      </c>
      <c r="K110" s="62" t="s">
        <v>136</v>
      </c>
      <c r="L110" s="62" t="s">
        <v>57</v>
      </c>
      <c r="M110" s="101" t="s">
        <v>23</v>
      </c>
      <c r="N110" s="101" t="s">
        <v>24</v>
      </c>
    </row>
    <row r="111" spans="1:14" ht="26.4" x14ac:dyDescent="0.25">
      <c r="A111" s="170" t="s">
        <v>275</v>
      </c>
      <c r="B111" s="201" t="s">
        <v>276</v>
      </c>
      <c r="C111" s="202">
        <v>1</v>
      </c>
      <c r="D111" s="179" t="s">
        <v>151</v>
      </c>
      <c r="E111" s="179" t="s">
        <v>151</v>
      </c>
      <c r="F111" s="174">
        <v>50000</v>
      </c>
      <c r="G111" s="205" t="s">
        <v>393</v>
      </c>
      <c r="H111" s="183"/>
      <c r="I111" s="177"/>
      <c r="J111" s="178"/>
      <c r="K111" s="179"/>
      <c r="L111" s="179"/>
      <c r="M111" s="173"/>
      <c r="N111" s="173"/>
    </row>
    <row r="112" spans="1:14" s="112" customFormat="1" ht="26.4" x14ac:dyDescent="0.25">
      <c r="A112" s="7" t="s">
        <v>278</v>
      </c>
      <c r="B112" s="8" t="s">
        <v>279</v>
      </c>
      <c r="C112" s="10">
        <v>1</v>
      </c>
      <c r="D112" s="10" t="s">
        <v>156</v>
      </c>
      <c r="E112" s="10" t="s">
        <v>32</v>
      </c>
      <c r="F112" s="111"/>
      <c r="G112" s="111" t="s">
        <v>280</v>
      </c>
      <c r="H112" s="20">
        <v>73900</v>
      </c>
      <c r="I112" s="13">
        <f t="shared" ref="I112:I118" si="9">H112*0.0000280006</f>
        <v>2.06924434</v>
      </c>
      <c r="J112" s="14">
        <f t="shared" ref="J112:J118" si="10">H112*0.00018473</f>
        <v>13.651547000000001</v>
      </c>
      <c r="K112" s="10" t="s">
        <v>136</v>
      </c>
      <c r="L112" s="10" t="s">
        <v>281</v>
      </c>
      <c r="M112" s="47" t="s">
        <v>23</v>
      </c>
      <c r="N112" s="47" t="s">
        <v>24</v>
      </c>
    </row>
    <row r="113" spans="1:14" ht="39.6" x14ac:dyDescent="0.25">
      <c r="A113" s="7" t="s">
        <v>278</v>
      </c>
      <c r="B113" s="8" t="s">
        <v>282</v>
      </c>
      <c r="C113" s="10">
        <v>1</v>
      </c>
      <c r="D113" s="10" t="s">
        <v>156</v>
      </c>
      <c r="E113" s="10" t="s">
        <v>32</v>
      </c>
      <c r="F113" s="111"/>
      <c r="G113" s="111" t="s">
        <v>78</v>
      </c>
      <c r="H113" s="20">
        <v>91760</v>
      </c>
      <c r="I113" s="13">
        <f t="shared" si="9"/>
        <v>2.5693350559999999</v>
      </c>
      <c r="J113" s="14">
        <f t="shared" si="10"/>
        <v>16.950824799999999</v>
      </c>
      <c r="K113" s="10" t="s">
        <v>136</v>
      </c>
      <c r="L113" s="10" t="s">
        <v>281</v>
      </c>
      <c r="M113" s="47" t="s">
        <v>23</v>
      </c>
      <c r="N113" s="47" t="s">
        <v>24</v>
      </c>
    </row>
    <row r="114" spans="1:14" ht="25.35" customHeight="1" x14ac:dyDescent="0.25">
      <c r="A114" s="79" t="s">
        <v>278</v>
      </c>
      <c r="B114" s="122" t="s">
        <v>283</v>
      </c>
      <c r="C114" s="62">
        <v>1</v>
      </c>
      <c r="D114" s="62" t="s">
        <v>32</v>
      </c>
      <c r="E114" s="62" t="s">
        <v>32</v>
      </c>
      <c r="F114" s="124"/>
      <c r="G114" s="62" t="s">
        <v>41</v>
      </c>
      <c r="H114" s="12">
        <v>160933</v>
      </c>
      <c r="I114" s="13">
        <f t="shared" si="9"/>
        <v>4.5062205598</v>
      </c>
      <c r="J114" s="83">
        <f t="shared" si="10"/>
        <v>29.729153090000001</v>
      </c>
      <c r="K114" s="62" t="s">
        <v>56</v>
      </c>
      <c r="L114" s="62" t="s">
        <v>57</v>
      </c>
      <c r="M114" s="92" t="s">
        <v>23</v>
      </c>
      <c r="N114" s="92" t="s">
        <v>24</v>
      </c>
    </row>
    <row r="115" spans="1:14" ht="26.4" x14ac:dyDescent="0.25">
      <c r="A115" s="79" t="s">
        <v>278</v>
      </c>
      <c r="B115" s="122" t="s">
        <v>284</v>
      </c>
      <c r="C115" s="62">
        <v>1</v>
      </c>
      <c r="D115" s="62" t="s">
        <v>32</v>
      </c>
      <c r="E115" s="62" t="s">
        <v>32</v>
      </c>
      <c r="F115" s="124"/>
      <c r="G115" s="169" t="s">
        <v>285</v>
      </c>
      <c r="H115" s="12">
        <v>286491</v>
      </c>
      <c r="I115" s="13">
        <f t="shared" si="9"/>
        <v>8.0219198945999999</v>
      </c>
      <c r="J115" s="83">
        <f t="shared" si="10"/>
        <v>52.92348243</v>
      </c>
      <c r="K115" s="62" t="s">
        <v>136</v>
      </c>
      <c r="L115" s="62" t="s">
        <v>57</v>
      </c>
      <c r="M115" s="92" t="s">
        <v>23</v>
      </c>
      <c r="N115" s="92" t="s">
        <v>24</v>
      </c>
    </row>
    <row r="116" spans="1:14" s="112" customFormat="1" ht="39.6" x14ac:dyDescent="0.25">
      <c r="A116" s="7" t="s">
        <v>278</v>
      </c>
      <c r="B116" s="8" t="s">
        <v>286</v>
      </c>
      <c r="C116" s="10">
        <v>1</v>
      </c>
      <c r="D116" s="10" t="s">
        <v>287</v>
      </c>
      <c r="E116" s="10" t="s">
        <v>394</v>
      </c>
      <c r="F116" s="18">
        <v>29412.639999999999</v>
      </c>
      <c r="G116" s="10" t="s">
        <v>288</v>
      </c>
      <c r="H116" s="12">
        <v>562000</v>
      </c>
      <c r="I116" s="13">
        <f t="shared" si="9"/>
        <v>15.736337200000001</v>
      </c>
      <c r="J116" s="14">
        <f t="shared" si="10"/>
        <v>103.81826</v>
      </c>
      <c r="K116" s="10" t="s">
        <v>136</v>
      </c>
      <c r="L116" s="10" t="s">
        <v>57</v>
      </c>
      <c r="M116" s="47" t="s">
        <v>23</v>
      </c>
      <c r="N116" s="47" t="s">
        <v>24</v>
      </c>
    </row>
    <row r="117" spans="1:14" ht="26.4" x14ac:dyDescent="0.25">
      <c r="A117" s="7" t="s">
        <v>278</v>
      </c>
      <c r="B117" s="8" t="s">
        <v>289</v>
      </c>
      <c r="C117" s="10">
        <v>1</v>
      </c>
      <c r="D117" s="10" t="s">
        <v>287</v>
      </c>
      <c r="E117" s="10" t="s">
        <v>394</v>
      </c>
      <c r="F117" s="18">
        <v>32199.27</v>
      </c>
      <c r="G117" s="10" t="s">
        <v>239</v>
      </c>
      <c r="H117" s="12">
        <v>679000</v>
      </c>
      <c r="I117" s="13">
        <f t="shared" si="9"/>
        <v>19.012407400000001</v>
      </c>
      <c r="J117" s="14">
        <f t="shared" si="10"/>
        <v>125.43167</v>
      </c>
      <c r="K117" s="10" t="s">
        <v>136</v>
      </c>
      <c r="L117" s="10" t="s">
        <v>57</v>
      </c>
      <c r="M117" s="15" t="s">
        <v>23</v>
      </c>
      <c r="N117" s="15" t="s">
        <v>24</v>
      </c>
    </row>
    <row r="118" spans="1:14" s="33" customFormat="1" ht="26.4" x14ac:dyDescent="0.25">
      <c r="A118" s="79" t="s">
        <v>278</v>
      </c>
      <c r="B118" s="8" t="s">
        <v>290</v>
      </c>
      <c r="C118" s="10">
        <v>1</v>
      </c>
      <c r="D118" s="10" t="s">
        <v>291</v>
      </c>
      <c r="E118" s="10" t="s">
        <v>32</v>
      </c>
      <c r="F118" s="18"/>
      <c r="G118" s="10" t="s">
        <v>260</v>
      </c>
      <c r="H118" s="12">
        <v>310049</v>
      </c>
      <c r="I118" s="13">
        <f t="shared" si="9"/>
        <v>8.6815580293999997</v>
      </c>
      <c r="J118" s="83">
        <f t="shared" si="10"/>
        <v>57.27535177</v>
      </c>
      <c r="K118" s="10" t="s">
        <v>56</v>
      </c>
      <c r="L118" s="10" t="s">
        <v>57</v>
      </c>
      <c r="M118" s="92" t="s">
        <v>23</v>
      </c>
      <c r="N118" s="92" t="s">
        <v>24</v>
      </c>
    </row>
    <row r="119" spans="1:14" s="33" customFormat="1" x14ac:dyDescent="0.25">
      <c r="A119" s="79" t="s">
        <v>44</v>
      </c>
      <c r="B119" s="8"/>
      <c r="C119" s="118">
        <f>SUM(C54:C118)</f>
        <v>65</v>
      </c>
      <c r="D119" s="10"/>
      <c r="E119" s="10"/>
      <c r="F119" s="18"/>
      <c r="G119" s="10"/>
      <c r="H119" s="119">
        <f>SUM(H54:H118)</f>
        <v>14988936.54825462</v>
      </c>
      <c r="I119" s="120">
        <f>SUM(I54:I118)</f>
        <v>419.69921671305838</v>
      </c>
      <c r="J119" s="120">
        <f>SUM(J54:J118)</f>
        <v>2768.9062485590757</v>
      </c>
      <c r="K119" s="10"/>
      <c r="L119" s="10"/>
      <c r="M119" s="92"/>
      <c r="N119" s="92"/>
    </row>
    <row r="120" spans="1:14" ht="27.9" customHeight="1" x14ac:dyDescent="0.25">
      <c r="A120" s="325" t="s">
        <v>113</v>
      </c>
      <c r="B120" s="325"/>
      <c r="C120" s="325"/>
      <c r="D120" s="325"/>
      <c r="E120" s="325"/>
      <c r="F120" s="325"/>
      <c r="G120" s="325"/>
      <c r="H120" s="325"/>
      <c r="I120" s="325">
        <f>H120*0.0000280006</f>
        <v>0</v>
      </c>
      <c r="J120" s="325">
        <f>H120*0.00018473</f>
        <v>0</v>
      </c>
      <c r="K120" s="325"/>
      <c r="L120" s="325"/>
      <c r="M120" s="325"/>
      <c r="N120" s="121"/>
    </row>
    <row r="121" spans="1:14" ht="27.9" customHeight="1" x14ac:dyDescent="0.25">
      <c r="A121" s="79" t="s">
        <v>292</v>
      </c>
      <c r="B121" s="122" t="s">
        <v>293</v>
      </c>
      <c r="C121" s="62">
        <v>1</v>
      </c>
      <c r="D121" s="62" t="s">
        <v>132</v>
      </c>
      <c r="E121" s="123"/>
      <c r="F121" s="124" t="s">
        <v>134</v>
      </c>
      <c r="G121" s="123"/>
      <c r="H121" s="123"/>
      <c r="I121" s="123"/>
      <c r="J121" s="123"/>
      <c r="K121" s="123"/>
      <c r="L121" s="123"/>
      <c r="M121" s="123"/>
      <c r="N121" s="125"/>
    </row>
    <row r="122" spans="1:14" ht="27.9" customHeight="1" x14ac:dyDescent="0.25">
      <c r="A122" s="79" t="s">
        <v>216</v>
      </c>
      <c r="B122" s="122" t="s">
        <v>219</v>
      </c>
      <c r="C122" s="62">
        <v>1</v>
      </c>
      <c r="D122" s="90" t="s">
        <v>132</v>
      </c>
      <c r="E122" s="123"/>
      <c r="F122" s="124"/>
      <c r="G122" s="123"/>
      <c r="H122" s="123"/>
      <c r="I122" s="123"/>
      <c r="J122" s="123"/>
      <c r="K122" s="123"/>
      <c r="L122" s="123"/>
      <c r="M122" s="123"/>
      <c r="N122" s="125"/>
    </row>
    <row r="123" spans="1:14" ht="15.6" customHeight="1" x14ac:dyDescent="0.25">
      <c r="A123" s="79" t="s">
        <v>297</v>
      </c>
      <c r="B123" s="122" t="s">
        <v>298</v>
      </c>
      <c r="C123" s="62">
        <v>1</v>
      </c>
      <c r="D123" s="62" t="s">
        <v>296</v>
      </c>
      <c r="E123" s="62"/>
      <c r="F123" s="124" t="s">
        <v>395</v>
      </c>
      <c r="G123" s="62"/>
      <c r="H123" s="10"/>
      <c r="I123" s="13"/>
      <c r="J123" s="83"/>
      <c r="K123" s="62"/>
      <c r="L123" s="62" t="s">
        <v>57</v>
      </c>
      <c r="M123" s="125"/>
      <c r="N123" s="125"/>
    </row>
    <row r="124" spans="1:14" ht="26.4" x14ac:dyDescent="0.25">
      <c r="A124" s="79" t="s">
        <v>278</v>
      </c>
      <c r="B124" s="122" t="s">
        <v>299</v>
      </c>
      <c r="C124" s="62">
        <v>1</v>
      </c>
      <c r="D124" s="62"/>
      <c r="E124" s="62"/>
      <c r="F124" s="124"/>
      <c r="G124" s="62"/>
      <c r="H124" s="10"/>
      <c r="I124" s="13"/>
      <c r="J124" s="83"/>
      <c r="K124" s="62"/>
      <c r="L124" s="62"/>
      <c r="M124" s="125"/>
      <c r="N124" s="125"/>
    </row>
    <row r="125" spans="1:14" ht="26.4" x14ac:dyDescent="0.25">
      <c r="A125" s="79" t="s">
        <v>278</v>
      </c>
      <c r="B125" s="122" t="s">
        <v>300</v>
      </c>
      <c r="C125" s="62">
        <v>1</v>
      </c>
      <c r="D125" s="62"/>
      <c r="E125" s="62"/>
      <c r="F125" s="124"/>
      <c r="G125" s="62"/>
      <c r="H125" s="10"/>
      <c r="I125" s="13"/>
      <c r="J125" s="83"/>
      <c r="K125" s="62"/>
      <c r="L125" s="62"/>
      <c r="M125" s="125"/>
      <c r="N125" s="125"/>
    </row>
    <row r="126" spans="1:14" ht="26.4" x14ac:dyDescent="0.25">
      <c r="A126" s="79" t="s">
        <v>278</v>
      </c>
      <c r="B126" s="122" t="s">
        <v>301</v>
      </c>
      <c r="C126" s="62">
        <v>1</v>
      </c>
      <c r="D126" s="62"/>
      <c r="E126" s="62"/>
      <c r="F126" s="124"/>
      <c r="G126" s="62"/>
      <c r="H126" s="10"/>
      <c r="I126" s="13"/>
      <c r="J126" s="83"/>
      <c r="K126" s="62"/>
      <c r="L126" s="62"/>
      <c r="M126" s="125"/>
      <c r="N126" s="125"/>
    </row>
    <row r="127" spans="1:14" x14ac:dyDescent="0.25">
      <c r="A127" s="79" t="s">
        <v>278</v>
      </c>
      <c r="B127" s="122" t="s">
        <v>302</v>
      </c>
      <c r="C127" s="62">
        <v>1</v>
      </c>
      <c r="D127" s="62"/>
      <c r="E127" s="62"/>
      <c r="F127" s="124"/>
      <c r="G127" s="62"/>
      <c r="H127" s="10"/>
      <c r="I127" s="13"/>
      <c r="J127" s="83"/>
      <c r="K127" s="62"/>
      <c r="L127" s="62"/>
      <c r="M127" s="125"/>
      <c r="N127" s="125"/>
    </row>
    <row r="128" spans="1:14" ht="26.4" x14ac:dyDescent="0.25">
      <c r="A128" s="79" t="s">
        <v>278</v>
      </c>
      <c r="B128" s="122" t="s">
        <v>303</v>
      </c>
      <c r="C128" s="62">
        <v>1</v>
      </c>
      <c r="D128" s="62"/>
      <c r="E128" s="62"/>
      <c r="F128" s="124"/>
      <c r="G128" s="62"/>
      <c r="H128" s="10"/>
      <c r="I128" s="13"/>
      <c r="J128" s="83"/>
      <c r="K128" s="62"/>
      <c r="L128" s="62"/>
      <c r="M128" s="125"/>
      <c r="N128" s="125"/>
    </row>
    <row r="129" spans="1:14" x14ac:dyDescent="0.25">
      <c r="A129" s="79" t="s">
        <v>278</v>
      </c>
      <c r="B129" s="122" t="s">
        <v>304</v>
      </c>
      <c r="C129" s="62">
        <v>1</v>
      </c>
      <c r="D129" s="62"/>
      <c r="E129" s="62"/>
      <c r="F129" s="124"/>
      <c r="G129" s="62"/>
      <c r="H129" s="10"/>
      <c r="I129" s="13"/>
      <c r="J129" s="83"/>
      <c r="K129" s="62"/>
      <c r="L129" s="62"/>
      <c r="M129" s="125"/>
      <c r="N129" s="125"/>
    </row>
    <row r="130" spans="1:14" x14ac:dyDescent="0.25">
      <c r="A130" s="79" t="s">
        <v>278</v>
      </c>
      <c r="B130" s="122" t="s">
        <v>305</v>
      </c>
      <c r="C130" s="62">
        <v>1</v>
      </c>
      <c r="D130" s="62"/>
      <c r="E130" s="62"/>
      <c r="F130" s="124"/>
      <c r="G130" s="62"/>
      <c r="H130" s="10"/>
      <c r="I130" s="13"/>
      <c r="J130" s="83"/>
      <c r="K130" s="62"/>
      <c r="L130" s="62"/>
      <c r="M130" s="125"/>
      <c r="N130" s="125"/>
    </row>
    <row r="131" spans="1:14" x14ac:dyDescent="0.25">
      <c r="A131" s="79" t="s">
        <v>278</v>
      </c>
      <c r="B131" s="122" t="s">
        <v>306</v>
      </c>
      <c r="C131" s="62">
        <v>1</v>
      </c>
      <c r="D131" s="62"/>
      <c r="E131" s="62"/>
      <c r="F131" s="124"/>
      <c r="G131" s="62"/>
      <c r="H131" s="10"/>
      <c r="I131" s="13"/>
      <c r="J131" s="83"/>
      <c r="K131" s="62"/>
      <c r="L131" s="62"/>
      <c r="M131" s="125"/>
      <c r="N131" s="125"/>
    </row>
    <row r="132" spans="1:14" ht="26.4" x14ac:dyDescent="0.25">
      <c r="A132" s="79" t="s">
        <v>278</v>
      </c>
      <c r="B132" s="122" t="s">
        <v>307</v>
      </c>
      <c r="C132" s="62">
        <v>1</v>
      </c>
      <c r="D132" s="62"/>
      <c r="E132" s="62"/>
      <c r="F132" s="124"/>
      <c r="G132" s="62"/>
      <c r="H132" s="10"/>
      <c r="I132" s="13"/>
      <c r="J132" s="83"/>
      <c r="K132" s="62"/>
      <c r="L132" s="62"/>
      <c r="M132" s="125"/>
      <c r="N132" s="125"/>
    </row>
    <row r="133" spans="1:14" x14ac:dyDescent="0.25">
      <c r="A133" s="79" t="s">
        <v>278</v>
      </c>
      <c r="B133" s="122" t="s">
        <v>308</v>
      </c>
      <c r="C133" s="62">
        <v>1</v>
      </c>
      <c r="D133" s="62"/>
      <c r="E133" s="62"/>
      <c r="F133" s="124"/>
      <c r="G133" s="62"/>
      <c r="H133" s="10"/>
      <c r="I133" s="13"/>
      <c r="J133" s="83"/>
      <c r="K133" s="62"/>
      <c r="L133" s="62"/>
      <c r="M133" s="125"/>
      <c r="N133" s="125"/>
    </row>
    <row r="136" spans="1:14" ht="18.899999999999999" customHeight="1" x14ac:dyDescent="0.25">
      <c r="A136" s="128" t="s">
        <v>309</v>
      </c>
    </row>
    <row r="137" spans="1:14" ht="22.35" customHeight="1" x14ac:dyDescent="0.25">
      <c r="A137" s="129" t="s">
        <v>310</v>
      </c>
      <c r="B137" s="130"/>
    </row>
    <row r="138" spans="1:14" x14ac:dyDescent="0.25">
      <c r="A138" s="1"/>
    </row>
    <row r="139" spans="1:14" ht="22.35" customHeight="1" x14ac:dyDescent="0.25"/>
    <row r="140" spans="1:14" x14ac:dyDescent="0.25">
      <c r="A140" s="131" t="s">
        <v>311</v>
      </c>
    </row>
    <row r="141" spans="1:14" ht="26.4" x14ac:dyDescent="0.25">
      <c r="A141" s="132" t="s">
        <v>312</v>
      </c>
      <c r="B141" s="133" t="s">
        <v>313</v>
      </c>
      <c r="C141" s="134" t="s">
        <v>8</v>
      </c>
      <c r="D141" s="135" t="s">
        <v>9</v>
      </c>
      <c r="E141" s="135" t="s">
        <v>314</v>
      </c>
    </row>
    <row r="142" spans="1:14" x14ac:dyDescent="0.25">
      <c r="A142" s="121" t="s">
        <v>315</v>
      </c>
      <c r="B142" s="136">
        <v>6</v>
      </c>
      <c r="C142" s="137">
        <v>608839</v>
      </c>
      <c r="D142" s="138">
        <v>17.047857303400001</v>
      </c>
      <c r="E142" s="138">
        <v>112.47</v>
      </c>
    </row>
    <row r="143" spans="1:14" x14ac:dyDescent="0.25">
      <c r="A143" t="s">
        <v>316</v>
      </c>
      <c r="B143" s="136">
        <v>60</v>
      </c>
      <c r="C143" s="137">
        <v>14988936.5482546</v>
      </c>
      <c r="D143" s="138">
        <v>419.69921671305798</v>
      </c>
      <c r="E143" s="206">
        <v>2768.91</v>
      </c>
    </row>
    <row r="144" spans="1:14" x14ac:dyDescent="0.25">
      <c r="A144" s="121" t="s">
        <v>317</v>
      </c>
      <c r="B144" s="136">
        <v>13</v>
      </c>
      <c r="C144" s="137">
        <v>3391738</v>
      </c>
      <c r="D144" s="138">
        <v>94.970699042800007</v>
      </c>
      <c r="E144" s="138">
        <v>626.55999999999995</v>
      </c>
    </row>
    <row r="145" spans="1:5" x14ac:dyDescent="0.25">
      <c r="A145" s="121" t="s">
        <v>318</v>
      </c>
      <c r="B145" s="136"/>
      <c r="C145" s="136"/>
      <c r="D145" s="136"/>
      <c r="E145" s="138"/>
    </row>
    <row r="146" spans="1:5" x14ac:dyDescent="0.25">
      <c r="A146" s="139" t="s">
        <v>44</v>
      </c>
      <c r="B146" s="140">
        <f>SUM(B142:B145)</f>
        <v>79</v>
      </c>
      <c r="C146" s="140">
        <f>SUM(C142:C145)</f>
        <v>18989513.548254602</v>
      </c>
      <c r="D146" s="141">
        <f>SUM(D142:D145)</f>
        <v>531.71777305925798</v>
      </c>
      <c r="E146" s="142">
        <f>SUM(E142:E145)</f>
        <v>3507.9399999999996</v>
      </c>
    </row>
    <row r="150" spans="1:5" ht="39.6" x14ac:dyDescent="0.25">
      <c r="A150" s="143" t="s">
        <v>319</v>
      </c>
    </row>
    <row r="151" spans="1:5" ht="26.4" x14ac:dyDescent="0.25">
      <c r="A151" s="143" t="s">
        <v>320</v>
      </c>
    </row>
    <row r="152" spans="1:5" ht="26.4" x14ac:dyDescent="0.25">
      <c r="A152" s="143" t="s">
        <v>321</v>
      </c>
    </row>
    <row r="153" spans="1:5" x14ac:dyDescent="0.25">
      <c r="A153" s="143" t="s">
        <v>322</v>
      </c>
    </row>
    <row r="154" spans="1:5" x14ac:dyDescent="0.25">
      <c r="A154" s="143" t="s">
        <v>323</v>
      </c>
    </row>
    <row r="155" spans="1:5" ht="26.4" x14ac:dyDescent="0.25">
      <c r="A155" s="143" t="s">
        <v>324</v>
      </c>
    </row>
    <row r="156" spans="1:5" x14ac:dyDescent="0.25">
      <c r="A156" s="144" t="s">
        <v>325</v>
      </c>
    </row>
    <row r="157" spans="1:5" x14ac:dyDescent="0.25">
      <c r="A157" s="144" t="s">
        <v>326</v>
      </c>
    </row>
    <row r="158" spans="1:5" x14ac:dyDescent="0.25">
      <c r="A158" s="145" t="s">
        <v>327</v>
      </c>
      <c r="B158" s="143" t="s">
        <v>328</v>
      </c>
      <c r="C158" t="s">
        <v>329</v>
      </c>
    </row>
  </sheetData>
  <mergeCells count="7">
    <mergeCell ref="A52:N52"/>
    <mergeCell ref="A120:M120"/>
    <mergeCell ref="A1:N1"/>
    <mergeCell ref="A11:N11"/>
    <mergeCell ref="A34:M34"/>
    <mergeCell ref="A41:N41"/>
    <mergeCell ref="A47:M47"/>
  </mergeCells>
  <hyperlinks>
    <hyperlink ref="A156" r:id="rId1" xr:uid="{00000000-0004-0000-0300-000000000000}"/>
    <hyperlink ref="A157" r:id="rId2" xr:uid="{00000000-0004-0000-0300-000001000000}"/>
    <hyperlink ref="A158" r:id="rId3" xr:uid="{00000000-0004-0000-0300-000002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33"/>
  <sheetViews>
    <sheetView zoomScale="140" zoomScaleNormal="140" workbookViewId="0">
      <selection activeCell="K5" sqref="K5"/>
    </sheetView>
  </sheetViews>
  <sheetFormatPr defaultColWidth="11.44140625" defaultRowHeight="13.2" x14ac:dyDescent="0.25"/>
  <cols>
    <col min="1" max="1" width="33.109375" customWidth="1"/>
    <col min="2" max="2" width="32.44140625" customWidth="1"/>
    <col min="6" max="6" width="18.88671875" customWidth="1"/>
  </cols>
  <sheetData>
    <row r="2" spans="1:16" ht="39.6" x14ac:dyDescent="0.25">
      <c r="A2" t="s">
        <v>396</v>
      </c>
      <c r="B2" s="143" t="s">
        <v>319</v>
      </c>
      <c r="F2" t="s">
        <v>397</v>
      </c>
    </row>
    <row r="3" spans="1:16" ht="26.4" x14ac:dyDescent="0.25">
      <c r="A3" t="s">
        <v>398</v>
      </c>
      <c r="B3" s="143" t="s">
        <v>320</v>
      </c>
    </row>
    <row r="4" spans="1:16" x14ac:dyDescent="0.25">
      <c r="A4" s="143" t="s">
        <v>328</v>
      </c>
      <c r="B4" s="145" t="s">
        <v>327</v>
      </c>
      <c r="C4" t="s">
        <v>329</v>
      </c>
      <c r="F4" t="s">
        <v>399</v>
      </c>
    </row>
    <row r="5" spans="1:16" ht="26.4" x14ac:dyDescent="0.25">
      <c r="A5" t="s">
        <v>400</v>
      </c>
      <c r="B5" s="143" t="s">
        <v>321</v>
      </c>
      <c r="F5" t="s">
        <v>401</v>
      </c>
    </row>
    <row r="6" spans="1:16" x14ac:dyDescent="0.25">
      <c r="B6" s="143" t="s">
        <v>322</v>
      </c>
    </row>
    <row r="7" spans="1:16" x14ac:dyDescent="0.25">
      <c r="B7" s="143" t="s">
        <v>323</v>
      </c>
      <c r="F7" t="s">
        <v>402</v>
      </c>
      <c r="G7" t="s">
        <v>403</v>
      </c>
      <c r="H7" s="144" t="s">
        <v>404</v>
      </c>
    </row>
    <row r="8" spans="1:16" ht="26.4" x14ac:dyDescent="0.25">
      <c r="B8" s="143" t="s">
        <v>324</v>
      </c>
      <c r="F8" t="s">
        <v>405</v>
      </c>
      <c r="G8" s="144" t="s">
        <v>406</v>
      </c>
    </row>
    <row r="9" spans="1:16" x14ac:dyDescent="0.25">
      <c r="B9" s="144" t="s">
        <v>325</v>
      </c>
    </row>
    <row r="10" spans="1:16" x14ac:dyDescent="0.25">
      <c r="B10" s="144" t="s">
        <v>326</v>
      </c>
    </row>
    <row r="14" spans="1:16" ht="39.6" x14ac:dyDescent="0.25">
      <c r="A14" s="207" t="s">
        <v>1</v>
      </c>
      <c r="B14" s="208" t="s">
        <v>2</v>
      </c>
      <c r="C14" s="208" t="s">
        <v>4</v>
      </c>
      <c r="D14" s="208" t="s">
        <v>5</v>
      </c>
      <c r="E14" s="208" t="s">
        <v>6</v>
      </c>
      <c r="F14" s="208" t="s">
        <v>7</v>
      </c>
      <c r="G14" s="207" t="s">
        <v>8</v>
      </c>
      <c r="H14" s="207" t="s">
        <v>11</v>
      </c>
      <c r="I14" s="207" t="s">
        <v>12</v>
      </c>
      <c r="J14" s="208" t="s">
        <v>13</v>
      </c>
      <c r="K14" s="208" t="s">
        <v>14</v>
      </c>
      <c r="L14" s="209" t="s">
        <v>407</v>
      </c>
      <c r="M14" s="209" t="s">
        <v>408</v>
      </c>
      <c r="N14" s="209" t="s">
        <v>409</v>
      </c>
      <c r="O14" s="209" t="s">
        <v>410</v>
      </c>
      <c r="P14" t="s">
        <v>411</v>
      </c>
    </row>
    <row r="15" spans="1:16" ht="26.4" x14ac:dyDescent="0.25">
      <c r="A15" s="210" t="s">
        <v>149</v>
      </c>
      <c r="B15" s="211" t="s">
        <v>150</v>
      </c>
      <c r="C15" s="212" t="s">
        <v>151</v>
      </c>
      <c r="D15" s="212" t="s">
        <v>151</v>
      </c>
      <c r="E15" s="213">
        <v>50000</v>
      </c>
      <c r="F15" s="110">
        <v>41524</v>
      </c>
      <c r="G15" s="214">
        <f t="shared" ref="G15:G24" si="0">(M15-L15)*1000</f>
        <v>169000</v>
      </c>
      <c r="H15" s="114" t="s">
        <v>412</v>
      </c>
      <c r="I15" s="14" t="s">
        <v>249</v>
      </c>
      <c r="J15" s="115" t="s">
        <v>23</v>
      </c>
      <c r="K15" s="115" t="s">
        <v>24</v>
      </c>
      <c r="L15" s="215">
        <v>67.5</v>
      </c>
      <c r="M15" s="215">
        <v>236.5</v>
      </c>
      <c r="N15" s="216">
        <f t="shared" ref="N15:N24" si="1">L15*1000</f>
        <v>67500</v>
      </c>
      <c r="O15" s="216">
        <f t="shared" ref="O15:O24" si="2">M15*1000</f>
        <v>236500</v>
      </c>
      <c r="P15" s="216">
        <f t="shared" ref="P15:P24" si="3">O15-N15</f>
        <v>169000</v>
      </c>
    </row>
    <row r="16" spans="1:16" ht="26.4" x14ac:dyDescent="0.25">
      <c r="A16" s="210" t="s">
        <v>160</v>
      </c>
      <c r="B16" s="211" t="s">
        <v>162</v>
      </c>
      <c r="C16" s="212" t="s">
        <v>151</v>
      </c>
      <c r="D16" s="212" t="s">
        <v>151</v>
      </c>
      <c r="E16" s="213">
        <v>50000</v>
      </c>
      <c r="F16" s="110" t="s">
        <v>413</v>
      </c>
      <c r="G16" s="214">
        <f t="shared" si="0"/>
        <v>143500</v>
      </c>
      <c r="H16" s="114" t="s">
        <v>248</v>
      </c>
      <c r="I16" s="14" t="s">
        <v>249</v>
      </c>
      <c r="J16" s="115" t="s">
        <v>23</v>
      </c>
      <c r="K16" s="115" t="s">
        <v>24</v>
      </c>
      <c r="L16" s="215">
        <v>47.5</v>
      </c>
      <c r="M16" s="215">
        <v>191</v>
      </c>
      <c r="N16" s="216">
        <f t="shared" si="1"/>
        <v>47500</v>
      </c>
      <c r="O16" s="216">
        <f t="shared" si="2"/>
        <v>191000</v>
      </c>
      <c r="P16" s="216">
        <f t="shared" si="3"/>
        <v>143500</v>
      </c>
    </row>
    <row r="17" spans="1:16" ht="26.4" x14ac:dyDescent="0.25">
      <c r="A17" s="210" t="s">
        <v>166</v>
      </c>
      <c r="B17" s="211" t="s">
        <v>167</v>
      </c>
      <c r="C17" s="212" t="s">
        <v>151</v>
      </c>
      <c r="D17" s="212" t="s">
        <v>151</v>
      </c>
      <c r="E17" s="213">
        <v>50000</v>
      </c>
      <c r="F17" s="113" t="s">
        <v>414</v>
      </c>
      <c r="G17" s="214">
        <f t="shared" si="0"/>
        <v>128000</v>
      </c>
      <c r="H17" s="114" t="s">
        <v>248</v>
      </c>
      <c r="I17" s="14" t="s">
        <v>249</v>
      </c>
      <c r="J17" s="115" t="s">
        <v>23</v>
      </c>
      <c r="K17" s="115" t="s">
        <v>24</v>
      </c>
      <c r="L17" s="215">
        <v>0</v>
      </c>
      <c r="M17" s="215">
        <v>128</v>
      </c>
      <c r="N17" s="216">
        <f t="shared" si="1"/>
        <v>0</v>
      </c>
      <c r="O17" s="216">
        <f t="shared" si="2"/>
        <v>128000</v>
      </c>
      <c r="P17" s="216">
        <f t="shared" si="3"/>
        <v>128000</v>
      </c>
    </row>
    <row r="18" spans="1:16" ht="26.4" x14ac:dyDescent="0.25">
      <c r="A18" s="210" t="s">
        <v>187</v>
      </c>
      <c r="B18" s="211" t="s">
        <v>188</v>
      </c>
      <c r="C18" s="212" t="s">
        <v>151</v>
      </c>
      <c r="D18" s="212" t="s">
        <v>151</v>
      </c>
      <c r="E18" s="213">
        <v>50000</v>
      </c>
      <c r="F18" s="110">
        <v>41545</v>
      </c>
      <c r="G18" s="214">
        <f t="shared" si="0"/>
        <v>261399.99999999997</v>
      </c>
      <c r="H18" s="114" t="s">
        <v>248</v>
      </c>
      <c r="I18" s="14" t="s">
        <v>249</v>
      </c>
      <c r="J18" s="115" t="s">
        <v>23</v>
      </c>
      <c r="K18" s="115" t="s">
        <v>24</v>
      </c>
      <c r="L18" s="215">
        <v>82.6</v>
      </c>
      <c r="M18" s="215">
        <v>344</v>
      </c>
      <c r="N18" s="216">
        <f t="shared" si="1"/>
        <v>82600</v>
      </c>
      <c r="O18" s="216">
        <f t="shared" si="2"/>
        <v>344000</v>
      </c>
      <c r="P18" s="216">
        <f t="shared" si="3"/>
        <v>261400</v>
      </c>
    </row>
    <row r="19" spans="1:16" ht="26.4" x14ac:dyDescent="0.25">
      <c r="A19" s="210" t="s">
        <v>197</v>
      </c>
      <c r="B19" s="211" t="s">
        <v>198</v>
      </c>
      <c r="C19" s="212" t="s">
        <v>151</v>
      </c>
      <c r="D19" s="212" t="s">
        <v>151</v>
      </c>
      <c r="E19" s="213">
        <v>50000</v>
      </c>
      <c r="F19" s="110">
        <v>41531</v>
      </c>
      <c r="G19" s="214">
        <f t="shared" si="0"/>
        <v>85200</v>
      </c>
      <c r="H19" s="114" t="s">
        <v>248</v>
      </c>
      <c r="I19" s="14" t="s">
        <v>249</v>
      </c>
      <c r="J19" s="115" t="s">
        <v>23</v>
      </c>
      <c r="K19" s="115" t="s">
        <v>24</v>
      </c>
      <c r="L19" s="215">
        <v>28.5</v>
      </c>
      <c r="M19" s="215">
        <v>113.7</v>
      </c>
      <c r="N19" s="216">
        <f t="shared" si="1"/>
        <v>28500</v>
      </c>
      <c r="O19" s="216">
        <f t="shared" si="2"/>
        <v>113700</v>
      </c>
      <c r="P19" s="216">
        <f t="shared" si="3"/>
        <v>85200</v>
      </c>
    </row>
    <row r="20" spans="1:16" ht="26.4" x14ac:dyDescent="0.25">
      <c r="A20" s="210" t="s">
        <v>220</v>
      </c>
      <c r="B20" s="217" t="s">
        <v>415</v>
      </c>
      <c r="C20" s="212" t="s">
        <v>151</v>
      </c>
      <c r="D20" s="212" t="s">
        <v>151</v>
      </c>
      <c r="E20" s="213">
        <v>50000</v>
      </c>
      <c r="F20" s="110">
        <v>41622</v>
      </c>
      <c r="G20" s="214">
        <f t="shared" si="0"/>
        <v>130200.00000000001</v>
      </c>
      <c r="H20" s="114" t="s">
        <v>248</v>
      </c>
      <c r="I20" s="14" t="s">
        <v>249</v>
      </c>
      <c r="J20" s="218" t="s">
        <v>23</v>
      </c>
      <c r="K20" s="115" t="s">
        <v>24</v>
      </c>
      <c r="L20" s="215">
        <v>5.6</v>
      </c>
      <c r="M20" s="215">
        <v>135.80000000000001</v>
      </c>
      <c r="N20" s="216">
        <f t="shared" si="1"/>
        <v>5600</v>
      </c>
      <c r="O20" s="216">
        <f t="shared" si="2"/>
        <v>135800</v>
      </c>
      <c r="P20" s="216">
        <f t="shared" si="3"/>
        <v>130200</v>
      </c>
    </row>
    <row r="21" spans="1:16" ht="26.4" x14ac:dyDescent="0.25">
      <c r="A21" s="210" t="s">
        <v>230</v>
      </c>
      <c r="B21" s="211" t="s">
        <v>231</v>
      </c>
      <c r="C21" s="212" t="s">
        <v>151</v>
      </c>
      <c r="D21" s="212" t="s">
        <v>151</v>
      </c>
      <c r="E21" s="213">
        <v>50000</v>
      </c>
      <c r="F21" s="110">
        <v>41538</v>
      </c>
      <c r="G21" s="214">
        <f t="shared" si="0"/>
        <v>147500</v>
      </c>
      <c r="H21" s="114" t="s">
        <v>248</v>
      </c>
      <c r="I21" s="14" t="s">
        <v>249</v>
      </c>
      <c r="J21" s="115" t="s">
        <v>23</v>
      </c>
      <c r="K21" s="115" t="s">
        <v>24</v>
      </c>
      <c r="L21" s="215">
        <v>46.1</v>
      </c>
      <c r="M21" s="215">
        <v>193.6</v>
      </c>
      <c r="N21" s="216">
        <f t="shared" si="1"/>
        <v>46100</v>
      </c>
      <c r="O21" s="216">
        <f t="shared" si="2"/>
        <v>193600</v>
      </c>
      <c r="P21" s="216">
        <f t="shared" si="3"/>
        <v>147500</v>
      </c>
    </row>
    <row r="22" spans="1:16" ht="26.4" x14ac:dyDescent="0.25">
      <c r="A22" s="210" t="s">
        <v>245</v>
      </c>
      <c r="B22" s="217" t="s">
        <v>246</v>
      </c>
      <c r="C22" s="212" t="s">
        <v>151</v>
      </c>
      <c r="D22" s="212" t="s">
        <v>151</v>
      </c>
      <c r="E22" s="213">
        <v>50000</v>
      </c>
      <c r="F22" s="113" t="s">
        <v>247</v>
      </c>
      <c r="G22" s="214">
        <f t="shared" si="0"/>
        <v>112700</v>
      </c>
      <c r="H22" s="114" t="s">
        <v>248</v>
      </c>
      <c r="I22" s="14" t="s">
        <v>249</v>
      </c>
      <c r="J22" s="115" t="s">
        <v>23</v>
      </c>
      <c r="K22" s="115" t="s">
        <v>24</v>
      </c>
      <c r="L22" s="215">
        <v>0</v>
      </c>
      <c r="M22" s="215">
        <v>112.7</v>
      </c>
      <c r="N22" s="216">
        <f t="shared" si="1"/>
        <v>0</v>
      </c>
      <c r="O22" s="216">
        <f t="shared" si="2"/>
        <v>112700</v>
      </c>
      <c r="P22" s="216">
        <f t="shared" si="3"/>
        <v>112700</v>
      </c>
    </row>
    <row r="23" spans="1:16" ht="26.4" x14ac:dyDescent="0.25">
      <c r="A23" s="210" t="s">
        <v>250</v>
      </c>
      <c r="B23" s="211" t="s">
        <v>251</v>
      </c>
      <c r="C23" s="212" t="s">
        <v>151</v>
      </c>
      <c r="D23" s="212" t="s">
        <v>151</v>
      </c>
      <c r="E23" s="213">
        <v>50000</v>
      </c>
      <c r="F23" s="113" t="s">
        <v>252</v>
      </c>
      <c r="G23" s="214">
        <f t="shared" si="0"/>
        <v>73500</v>
      </c>
      <c r="H23" s="114" t="s">
        <v>248</v>
      </c>
      <c r="I23" s="14" t="s">
        <v>249</v>
      </c>
      <c r="J23" s="115" t="s">
        <v>23</v>
      </c>
      <c r="K23" s="115" t="s">
        <v>24</v>
      </c>
      <c r="L23" s="215">
        <v>0</v>
      </c>
      <c r="M23" s="215">
        <v>73.5</v>
      </c>
      <c r="N23" s="216">
        <f t="shared" si="1"/>
        <v>0</v>
      </c>
      <c r="O23" s="216">
        <f t="shared" si="2"/>
        <v>73500</v>
      </c>
      <c r="P23" s="216">
        <f t="shared" si="3"/>
        <v>73500</v>
      </c>
    </row>
    <row r="24" spans="1:16" ht="26.4" x14ac:dyDescent="0.25">
      <c r="A24" s="210" t="s">
        <v>275</v>
      </c>
      <c r="B24" s="217" t="s">
        <v>276</v>
      </c>
      <c r="C24" s="212" t="s">
        <v>151</v>
      </c>
      <c r="D24" s="212" t="s">
        <v>151</v>
      </c>
      <c r="E24" s="213">
        <v>50000</v>
      </c>
      <c r="F24" s="117" t="s">
        <v>277</v>
      </c>
      <c r="G24" s="214">
        <f t="shared" si="0"/>
        <v>64099.999999999993</v>
      </c>
      <c r="H24" s="114" t="s">
        <v>248</v>
      </c>
      <c r="I24" s="14" t="s">
        <v>249</v>
      </c>
      <c r="J24" s="115" t="s">
        <v>23</v>
      </c>
      <c r="K24" s="115" t="s">
        <v>24</v>
      </c>
      <c r="L24" s="215">
        <v>0</v>
      </c>
      <c r="M24" s="215">
        <v>64.099999999999994</v>
      </c>
      <c r="N24" s="216">
        <f t="shared" si="1"/>
        <v>0</v>
      </c>
      <c r="O24" s="216">
        <f t="shared" si="2"/>
        <v>64099.999999999993</v>
      </c>
      <c r="P24" s="216">
        <f t="shared" si="3"/>
        <v>64099.999999999993</v>
      </c>
    </row>
    <row r="33" ht="53.4" customHeight="1" x14ac:dyDescent="0.25"/>
  </sheetData>
  <hyperlinks>
    <hyperlink ref="B4" r:id="rId1" xr:uid="{00000000-0004-0000-0400-000000000000}"/>
    <hyperlink ref="H7" r:id="rId2" xr:uid="{00000000-0004-0000-0400-000001000000}"/>
    <hyperlink ref="G8" r:id="rId3" xr:uid="{00000000-0004-0000-0400-000002000000}"/>
    <hyperlink ref="B9" r:id="rId4" xr:uid="{00000000-0004-0000-0400-000003000000}"/>
    <hyperlink ref="B10" r:id="rId5" xr:uid="{00000000-0004-0000-0400-000004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Foglio1</vt:lpstr>
      <vt:lpstr>mappatura</vt:lpstr>
      <vt:lpstr>MAIL</vt:lpstr>
      <vt:lpstr>Foglio3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De Colle</dc:creator>
  <dc:description/>
  <cp:lastModifiedBy>Andrea</cp:lastModifiedBy>
  <cp:revision>0</cp:revision>
  <dcterms:created xsi:type="dcterms:W3CDTF">2020-08-25T10:53:44Z</dcterms:created>
  <dcterms:modified xsi:type="dcterms:W3CDTF">2021-11-09T15:43:22Z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